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RU\Documents\陸上関連\HP data\21conference\0807 駅伝＆リレー\"/>
    </mc:Choice>
  </mc:AlternateContent>
  <bookViews>
    <workbookView xWindow="0" yWindow="0" windowWidth="19200" windowHeight="7725" tabRatio="720" activeTab="1"/>
  </bookViews>
  <sheets>
    <sheet name="申込一覧表(男子)" sheetId="17" r:id="rId1"/>
    <sheet name="申込一覧表(女子)" sheetId="27" r:id="rId2"/>
    <sheet name="集計男" sheetId="18" r:id="rId3"/>
    <sheet name="集計女" sheetId="28" r:id="rId4"/>
    <sheet name="集計" sheetId="29" r:id="rId5"/>
  </sheets>
  <externalReferences>
    <externalReference r:id="rId6"/>
  </externalReferences>
  <definedNames>
    <definedName name="_xlnm.Print_Area" localSheetId="1">'申込一覧表(女子)'!$A$1:$P$41</definedName>
    <definedName name="_xlnm.Print_Area" localSheetId="0">'申込一覧表(男子)'!$A$1:$P$41</definedName>
  </definedNames>
  <calcPr calcId="152511"/>
</workbook>
</file>

<file path=xl/calcChain.xml><?xml version="1.0" encoding="utf-8"?>
<calcChain xmlns="http://schemas.openxmlformats.org/spreadsheetml/2006/main">
  <c r="BM3" i="29" l="1"/>
  <c r="AX3" i="29"/>
  <c r="AY3" i="29"/>
  <c r="AZ3" i="29"/>
  <c r="BA3" i="29"/>
  <c r="BB3" i="29"/>
  <c r="BC3" i="29"/>
  <c r="BD3" i="29"/>
  <c r="BE3" i="29"/>
  <c r="BF3" i="29"/>
  <c r="BG3" i="29"/>
  <c r="BH3" i="29"/>
  <c r="BI3" i="29"/>
  <c r="BJ3" i="29"/>
  <c r="BK3" i="29"/>
  <c r="BL3" i="29"/>
  <c r="BN3" i="29"/>
  <c r="BO3" i="29"/>
  <c r="BP3" i="29"/>
  <c r="BQ3" i="29"/>
  <c r="BR3" i="29"/>
  <c r="BS3" i="29"/>
  <c r="BT3" i="29"/>
  <c r="AW3" i="29"/>
  <c r="P3" i="29"/>
  <c r="Q3" i="29"/>
  <c r="R3" i="29"/>
  <c r="S3" i="29"/>
  <c r="T3" i="29"/>
  <c r="U3" i="29"/>
  <c r="V3" i="29"/>
  <c r="W3" i="29"/>
  <c r="X3" i="29"/>
  <c r="Y3" i="29"/>
  <c r="Z3" i="29"/>
  <c r="AA3" i="29"/>
  <c r="AB3" i="29"/>
  <c r="AC3" i="29"/>
  <c r="AD3" i="29"/>
  <c r="AE3" i="29"/>
  <c r="AF3" i="29"/>
  <c r="AG3" i="29"/>
  <c r="AH3" i="29"/>
  <c r="AI3" i="29"/>
  <c r="AJ3" i="29"/>
  <c r="AK3" i="29"/>
  <c r="AL3" i="29"/>
  <c r="AM3" i="29"/>
  <c r="AN3" i="29"/>
  <c r="AO3" i="29"/>
  <c r="AP3" i="29"/>
  <c r="AQ3" i="29"/>
  <c r="O3" i="29"/>
  <c r="K3" i="29" s="1"/>
  <c r="M38" i="27"/>
  <c r="M37" i="27"/>
  <c r="R11" i="27"/>
  <c r="R12" i="27"/>
  <c r="R13" i="27"/>
  <c r="R14" i="27"/>
  <c r="R15" i="27"/>
  <c r="R16" i="27"/>
  <c r="R17" i="27"/>
  <c r="R18" i="27"/>
  <c r="R19" i="27"/>
  <c r="R20" i="27"/>
  <c r="R21" i="27"/>
  <c r="R22" i="27"/>
  <c r="R23" i="27"/>
  <c r="R24" i="27"/>
  <c r="R25" i="27"/>
  <c r="R26" i="27"/>
  <c r="R27" i="27"/>
  <c r="R28" i="27"/>
  <c r="R29" i="27"/>
  <c r="R30" i="27"/>
  <c r="R31" i="27"/>
  <c r="R32" i="27"/>
  <c r="R10" i="27"/>
  <c r="N1" i="27"/>
  <c r="B3" i="29"/>
  <c r="M38" i="17"/>
  <c r="M37" i="17"/>
  <c r="R10" i="17"/>
  <c r="R11" i="17"/>
  <c r="R12" i="17"/>
  <c r="R13" i="17"/>
  <c r="R14" i="17"/>
  <c r="R15" i="17"/>
  <c r="R16" i="17"/>
  <c r="R17" i="17"/>
  <c r="R18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19" i="17"/>
  <c r="N1" i="17"/>
  <c r="AS3" i="29" l="1"/>
  <c r="R35" i="27"/>
  <c r="H3" i="29" s="1"/>
  <c r="R36" i="27"/>
  <c r="R35" i="17"/>
  <c r="E3" i="29" s="1"/>
  <c r="R36" i="17"/>
  <c r="M40" i="27"/>
  <c r="M39" i="27"/>
  <c r="N38" i="17" l="1"/>
  <c r="O38" i="17" s="1"/>
  <c r="F3" i="29"/>
  <c r="N38" i="27"/>
  <c r="O38" i="27" s="1"/>
  <c r="I3" i="29"/>
  <c r="J3" i="28"/>
  <c r="K3" i="28" s="1"/>
  <c r="J4" i="28"/>
  <c r="K4" i="28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2" i="28"/>
  <c r="K2" i="28" s="1"/>
  <c r="J3" i="18"/>
  <c r="K3" i="18" s="1"/>
  <c r="J4" i="18"/>
  <c r="K4" i="18" s="1"/>
  <c r="J5" i="18"/>
  <c r="K5" i="18" s="1"/>
  <c r="J6" i="18"/>
  <c r="K6" i="18" s="1"/>
  <c r="J7" i="18"/>
  <c r="K7" i="18" s="1"/>
  <c r="J8" i="18"/>
  <c r="K8" i="18" s="1"/>
  <c r="J9" i="18"/>
  <c r="K9" i="18" s="1"/>
  <c r="J10" i="18"/>
  <c r="K10" i="18" s="1"/>
  <c r="J11" i="18"/>
  <c r="K11" i="18" s="1"/>
  <c r="J12" i="18"/>
  <c r="K12" i="18" s="1"/>
  <c r="J13" i="18"/>
  <c r="K13" i="18" s="1"/>
  <c r="J14" i="18"/>
  <c r="K14" i="18" s="1"/>
  <c r="J15" i="18"/>
  <c r="K15" i="18" s="1"/>
  <c r="J16" i="18"/>
  <c r="K16" i="18" s="1"/>
  <c r="J17" i="18"/>
  <c r="K17" i="18" s="1"/>
  <c r="J18" i="18"/>
  <c r="K18" i="18" s="1"/>
  <c r="J19" i="18"/>
  <c r="K19" i="18" s="1"/>
  <c r="J20" i="18"/>
  <c r="K20" i="18" s="1"/>
  <c r="J21" i="18"/>
  <c r="K21" i="18" s="1"/>
  <c r="J22" i="18"/>
  <c r="K22" i="18" s="1"/>
  <c r="J23" i="18"/>
  <c r="K23" i="18" s="1"/>
  <c r="J24" i="18"/>
  <c r="K24" i="18" s="1"/>
  <c r="J2" i="18"/>
  <c r="K2" i="18" s="1"/>
  <c r="S39" i="17" l="1"/>
  <c r="M40" i="17"/>
  <c r="M39" i="17"/>
  <c r="M36" i="17"/>
  <c r="T32" i="17"/>
  <c r="S32" i="17"/>
  <c r="Q32" i="17"/>
  <c r="T31" i="17"/>
  <c r="S31" i="17"/>
  <c r="Q31" i="17"/>
  <c r="T30" i="17"/>
  <c r="S30" i="17"/>
  <c r="Q30" i="17"/>
  <c r="T29" i="17"/>
  <c r="S29" i="17"/>
  <c r="Q29" i="17"/>
  <c r="T28" i="17"/>
  <c r="S28" i="17"/>
  <c r="Q28" i="17"/>
  <c r="T27" i="17"/>
  <c r="S27" i="17"/>
  <c r="Q27" i="17"/>
  <c r="T26" i="17"/>
  <c r="S26" i="17"/>
  <c r="Q26" i="17"/>
  <c r="T25" i="17"/>
  <c r="S25" i="17"/>
  <c r="Q25" i="17"/>
  <c r="T24" i="17"/>
  <c r="S24" i="17"/>
  <c r="Q24" i="17"/>
  <c r="T23" i="17"/>
  <c r="S23" i="17"/>
  <c r="Q23" i="17"/>
  <c r="T22" i="17"/>
  <c r="S22" i="17"/>
  <c r="Q22" i="17"/>
  <c r="T21" i="17"/>
  <c r="S21" i="17"/>
  <c r="Q21" i="17"/>
  <c r="T20" i="17"/>
  <c r="S20" i="17"/>
  <c r="Q20" i="17"/>
  <c r="T19" i="17"/>
  <c r="S19" i="17"/>
  <c r="Q19" i="17"/>
  <c r="T18" i="17"/>
  <c r="S18" i="17"/>
  <c r="Q18" i="17"/>
  <c r="T17" i="17"/>
  <c r="S17" i="17"/>
  <c r="Q17" i="17"/>
  <c r="T16" i="17"/>
  <c r="S16" i="17"/>
  <c r="Q16" i="17"/>
  <c r="T15" i="17"/>
  <c r="S15" i="17"/>
  <c r="Q15" i="17"/>
  <c r="T14" i="17"/>
  <c r="S14" i="17"/>
  <c r="Q14" i="17"/>
  <c r="T13" i="17"/>
  <c r="S13" i="17"/>
  <c r="Q13" i="17"/>
  <c r="T12" i="17"/>
  <c r="S12" i="17"/>
  <c r="Q12" i="17"/>
  <c r="T11" i="17"/>
  <c r="S11" i="17"/>
  <c r="Q11" i="17"/>
  <c r="T10" i="17"/>
  <c r="S10" i="17"/>
  <c r="Q10" i="17"/>
  <c r="U4" i="17"/>
  <c r="M36" i="27"/>
  <c r="Q10" i="27"/>
  <c r="Q11" i="27"/>
  <c r="Q34" i="17" l="1"/>
  <c r="R34" i="17"/>
  <c r="D3" i="29" s="1"/>
  <c r="J3" i="29" s="1"/>
  <c r="S34" i="17"/>
  <c r="T34" i="17"/>
  <c r="N37" i="27"/>
  <c r="O37" i="27" s="1"/>
  <c r="N37" i="17"/>
  <c r="O37" i="17" s="1"/>
  <c r="R34" i="27"/>
  <c r="G3" i="29" s="1"/>
  <c r="AR3" i="29" s="1"/>
  <c r="P31" i="28"/>
  <c r="O31" i="28" s="1"/>
  <c r="M31" i="28"/>
  <c r="L31" i="28" s="1"/>
  <c r="H31" i="28"/>
  <c r="I31" i="28" s="1"/>
  <c r="G31" i="28"/>
  <c r="F31" i="28"/>
  <c r="E31" i="28"/>
  <c r="C31" i="28"/>
  <c r="B31" i="28"/>
  <c r="D31" i="28" s="1"/>
  <c r="A31" i="28"/>
  <c r="Q30" i="28"/>
  <c r="P30" i="28"/>
  <c r="O30" i="28" s="1"/>
  <c r="N30" i="28"/>
  <c r="M30" i="28"/>
  <c r="L30" i="28" s="1"/>
  <c r="H30" i="28"/>
  <c r="I30" i="28" s="1"/>
  <c r="G30" i="28"/>
  <c r="F30" i="28"/>
  <c r="E30" i="28"/>
  <c r="C30" i="28"/>
  <c r="B30" i="28"/>
  <c r="D30" i="28" s="1"/>
  <c r="A30" i="28"/>
  <c r="Q29" i="28"/>
  <c r="P29" i="28"/>
  <c r="O29" i="28" s="1"/>
  <c r="N29" i="28"/>
  <c r="M29" i="28"/>
  <c r="L29" i="28" s="1"/>
  <c r="H29" i="28"/>
  <c r="I29" i="28" s="1"/>
  <c r="G29" i="28"/>
  <c r="F29" i="28"/>
  <c r="E29" i="28"/>
  <c r="C29" i="28"/>
  <c r="B29" i="28"/>
  <c r="D29" i="28" s="1"/>
  <c r="A29" i="28"/>
  <c r="Q28" i="28"/>
  <c r="P28" i="28"/>
  <c r="O28" i="28" s="1"/>
  <c r="N28" i="28"/>
  <c r="M28" i="28"/>
  <c r="L28" i="28" s="1"/>
  <c r="H28" i="28"/>
  <c r="I28" i="28" s="1"/>
  <c r="G28" i="28"/>
  <c r="F28" i="28"/>
  <c r="E28" i="28"/>
  <c r="C28" i="28"/>
  <c r="B28" i="28"/>
  <c r="D28" i="28" s="1"/>
  <c r="A28" i="28"/>
  <c r="Q27" i="28"/>
  <c r="P27" i="28"/>
  <c r="O27" i="28" s="1"/>
  <c r="N27" i="28"/>
  <c r="M27" i="28"/>
  <c r="L27" i="28" s="1"/>
  <c r="H27" i="28"/>
  <c r="I27" i="28" s="1"/>
  <c r="G27" i="28"/>
  <c r="F27" i="28"/>
  <c r="E27" i="28"/>
  <c r="C27" i="28"/>
  <c r="B27" i="28"/>
  <c r="D27" i="28" s="1"/>
  <c r="A27" i="28"/>
  <c r="Q26" i="28"/>
  <c r="P26" i="28"/>
  <c r="O26" i="28" s="1"/>
  <c r="N26" i="28"/>
  <c r="M26" i="28"/>
  <c r="L26" i="28" s="1"/>
  <c r="H26" i="28"/>
  <c r="I26" i="28" s="1"/>
  <c r="G26" i="28"/>
  <c r="F26" i="28"/>
  <c r="E26" i="28"/>
  <c r="C26" i="28"/>
  <c r="B26" i="28"/>
  <c r="D26" i="28" s="1"/>
  <c r="A26" i="28"/>
  <c r="P25" i="28"/>
  <c r="O25" i="28" s="1"/>
  <c r="M25" i="28"/>
  <c r="L25" i="28" s="1"/>
  <c r="H25" i="28"/>
  <c r="I25" i="28" s="1"/>
  <c r="G25" i="28"/>
  <c r="F25" i="28"/>
  <c r="E25" i="28"/>
  <c r="C25" i="28"/>
  <c r="B25" i="28"/>
  <c r="D25" i="28" s="1"/>
  <c r="A25" i="28"/>
  <c r="P24" i="28"/>
  <c r="O24" i="28" s="1"/>
  <c r="M24" i="28"/>
  <c r="L24" i="28" s="1"/>
  <c r="H24" i="28"/>
  <c r="I24" i="28" s="1"/>
  <c r="G24" i="28"/>
  <c r="F24" i="28"/>
  <c r="E24" i="28"/>
  <c r="C24" i="28"/>
  <c r="B24" i="28"/>
  <c r="D24" i="28" s="1"/>
  <c r="A24" i="28"/>
  <c r="P23" i="28"/>
  <c r="O23" i="28" s="1"/>
  <c r="M23" i="28"/>
  <c r="L23" i="28" s="1"/>
  <c r="H23" i="28"/>
  <c r="I23" i="28" s="1"/>
  <c r="G23" i="28"/>
  <c r="F23" i="28"/>
  <c r="E23" i="28"/>
  <c r="C23" i="28"/>
  <c r="B23" i="28"/>
  <c r="D23" i="28" s="1"/>
  <c r="A23" i="28"/>
  <c r="P22" i="28"/>
  <c r="O22" i="28" s="1"/>
  <c r="M22" i="28"/>
  <c r="L22" i="28" s="1"/>
  <c r="H22" i="28"/>
  <c r="I22" i="28" s="1"/>
  <c r="G22" i="28"/>
  <c r="F22" i="28"/>
  <c r="E22" i="28"/>
  <c r="C22" i="28"/>
  <c r="B22" i="28"/>
  <c r="D22" i="28" s="1"/>
  <c r="A22" i="28"/>
  <c r="P21" i="28"/>
  <c r="O21" i="28" s="1"/>
  <c r="M21" i="28"/>
  <c r="L21" i="28" s="1"/>
  <c r="H21" i="28"/>
  <c r="I21" i="28" s="1"/>
  <c r="G21" i="28"/>
  <c r="F21" i="28"/>
  <c r="E21" i="28"/>
  <c r="C21" i="28"/>
  <c r="B21" i="28"/>
  <c r="D21" i="28" s="1"/>
  <c r="A21" i="28"/>
  <c r="P20" i="28"/>
  <c r="O20" i="28" s="1"/>
  <c r="M20" i="28"/>
  <c r="L20" i="28" s="1"/>
  <c r="H20" i="28"/>
  <c r="I20" i="28" s="1"/>
  <c r="G20" i="28"/>
  <c r="F20" i="28"/>
  <c r="E20" i="28"/>
  <c r="C20" i="28"/>
  <c r="B20" i="28"/>
  <c r="D20" i="28" s="1"/>
  <c r="A20" i="28"/>
  <c r="P19" i="28"/>
  <c r="O19" i="28" s="1"/>
  <c r="M19" i="28"/>
  <c r="L19" i="28" s="1"/>
  <c r="H19" i="28"/>
  <c r="I19" i="28" s="1"/>
  <c r="G19" i="28"/>
  <c r="F19" i="28"/>
  <c r="E19" i="28"/>
  <c r="C19" i="28"/>
  <c r="B19" i="28"/>
  <c r="D19" i="28" s="1"/>
  <c r="A19" i="28"/>
  <c r="P18" i="28"/>
  <c r="O18" i="28" s="1"/>
  <c r="M18" i="28"/>
  <c r="L18" i="28" s="1"/>
  <c r="H18" i="28"/>
  <c r="I18" i="28" s="1"/>
  <c r="G18" i="28"/>
  <c r="F18" i="28"/>
  <c r="E18" i="28"/>
  <c r="C18" i="28"/>
  <c r="B18" i="28"/>
  <c r="D18" i="28" s="1"/>
  <c r="A18" i="28"/>
  <c r="P17" i="28"/>
  <c r="O17" i="28" s="1"/>
  <c r="M17" i="28"/>
  <c r="L17" i="28" s="1"/>
  <c r="H17" i="28"/>
  <c r="I17" i="28" s="1"/>
  <c r="G17" i="28"/>
  <c r="F17" i="28"/>
  <c r="E17" i="28"/>
  <c r="C17" i="28"/>
  <c r="B17" i="28"/>
  <c r="D17" i="28" s="1"/>
  <c r="A17" i="28"/>
  <c r="P16" i="28"/>
  <c r="O16" i="28" s="1"/>
  <c r="M16" i="28"/>
  <c r="L16" i="28" s="1"/>
  <c r="H16" i="28"/>
  <c r="I16" i="28" s="1"/>
  <c r="G16" i="28"/>
  <c r="F16" i="28"/>
  <c r="E16" i="28"/>
  <c r="C16" i="28"/>
  <c r="B16" i="28"/>
  <c r="D16" i="28" s="1"/>
  <c r="A16" i="28"/>
  <c r="P15" i="28"/>
  <c r="O15" i="28" s="1"/>
  <c r="M15" i="28"/>
  <c r="L15" i="28" s="1"/>
  <c r="H15" i="28"/>
  <c r="I15" i="28" s="1"/>
  <c r="G15" i="28"/>
  <c r="F15" i="28"/>
  <c r="E15" i="28"/>
  <c r="C15" i="28"/>
  <c r="B15" i="28"/>
  <c r="D15" i="28" s="1"/>
  <c r="A15" i="28"/>
  <c r="P14" i="28"/>
  <c r="O14" i="28" s="1"/>
  <c r="M14" i="28"/>
  <c r="L14" i="28" s="1"/>
  <c r="H14" i="28"/>
  <c r="I14" i="28" s="1"/>
  <c r="G14" i="28"/>
  <c r="F14" i="28"/>
  <c r="E14" i="28"/>
  <c r="C14" i="28"/>
  <c r="B14" i="28"/>
  <c r="D14" i="28" s="1"/>
  <c r="A14" i="28"/>
  <c r="P13" i="28"/>
  <c r="O13" i="28" s="1"/>
  <c r="M13" i="28"/>
  <c r="L13" i="28" s="1"/>
  <c r="H13" i="28"/>
  <c r="I13" i="28" s="1"/>
  <c r="G13" i="28"/>
  <c r="F13" i="28"/>
  <c r="E13" i="28"/>
  <c r="C13" i="28"/>
  <c r="B13" i="28"/>
  <c r="D13" i="28" s="1"/>
  <c r="A13" i="28"/>
  <c r="P12" i="28"/>
  <c r="O12" i="28" s="1"/>
  <c r="M12" i="28"/>
  <c r="L12" i="28" s="1"/>
  <c r="H12" i="28"/>
  <c r="I12" i="28" s="1"/>
  <c r="G12" i="28"/>
  <c r="F12" i="28"/>
  <c r="E12" i="28"/>
  <c r="C12" i="28"/>
  <c r="B12" i="28"/>
  <c r="D12" i="28" s="1"/>
  <c r="A12" i="28"/>
  <c r="P11" i="28"/>
  <c r="O11" i="28" s="1"/>
  <c r="M11" i="28"/>
  <c r="L11" i="28" s="1"/>
  <c r="H11" i="28"/>
  <c r="I11" i="28" s="1"/>
  <c r="G11" i="28"/>
  <c r="F11" i="28"/>
  <c r="E11" i="28"/>
  <c r="C11" i="28"/>
  <c r="B11" i="28"/>
  <c r="D11" i="28" s="1"/>
  <c r="A11" i="28"/>
  <c r="P10" i="28"/>
  <c r="O10" i="28" s="1"/>
  <c r="M10" i="28"/>
  <c r="L10" i="28" s="1"/>
  <c r="H10" i="28"/>
  <c r="I10" i="28" s="1"/>
  <c r="G10" i="28"/>
  <c r="F10" i="28"/>
  <c r="E10" i="28"/>
  <c r="C10" i="28"/>
  <c r="B10" i="28"/>
  <c r="D10" i="28" s="1"/>
  <c r="A10" i="28"/>
  <c r="P9" i="28"/>
  <c r="O9" i="28" s="1"/>
  <c r="M9" i="28"/>
  <c r="H9" i="28"/>
  <c r="I9" i="28" s="1"/>
  <c r="G9" i="28"/>
  <c r="F9" i="28"/>
  <c r="E9" i="28"/>
  <c r="C9" i="28"/>
  <c r="B9" i="28"/>
  <c r="D9" i="28" s="1"/>
  <c r="A9" i="28"/>
  <c r="P8" i="28"/>
  <c r="M8" i="28"/>
  <c r="H8" i="28"/>
  <c r="I8" i="28" s="1"/>
  <c r="G8" i="28"/>
  <c r="F8" i="28"/>
  <c r="E8" i="28"/>
  <c r="C8" i="28"/>
  <c r="B8" i="28"/>
  <c r="D8" i="28" s="1"/>
  <c r="A8" i="28"/>
  <c r="P7" i="28"/>
  <c r="M7" i="28"/>
  <c r="H7" i="28"/>
  <c r="I7" i="28" s="1"/>
  <c r="G7" i="28"/>
  <c r="F7" i="28"/>
  <c r="E7" i="28"/>
  <c r="C7" i="28"/>
  <c r="B7" i="28"/>
  <c r="D7" i="28" s="1"/>
  <c r="A7" i="28"/>
  <c r="P6" i="28"/>
  <c r="O6" i="28" s="1"/>
  <c r="M6" i="28"/>
  <c r="H6" i="28"/>
  <c r="I6" i="28" s="1"/>
  <c r="G6" i="28"/>
  <c r="F6" i="28"/>
  <c r="E6" i="28"/>
  <c r="C6" i="28"/>
  <c r="B6" i="28"/>
  <c r="D6" i="28" s="1"/>
  <c r="A6" i="28"/>
  <c r="P5" i="28"/>
  <c r="O5" i="28" s="1"/>
  <c r="M5" i="28"/>
  <c r="L5" i="28" s="1"/>
  <c r="H5" i="28"/>
  <c r="I5" i="28" s="1"/>
  <c r="G5" i="28"/>
  <c r="F5" i="28"/>
  <c r="E5" i="28"/>
  <c r="C5" i="28"/>
  <c r="B5" i="28"/>
  <c r="D5" i="28" s="1"/>
  <c r="A5" i="28"/>
  <c r="P4" i="28"/>
  <c r="M4" i="28"/>
  <c r="L4" i="28" s="1"/>
  <c r="H4" i="28"/>
  <c r="I4" i="28" s="1"/>
  <c r="G4" i="28"/>
  <c r="F4" i="28"/>
  <c r="E4" i="28"/>
  <c r="C4" i="28"/>
  <c r="B4" i="28"/>
  <c r="D4" i="28" s="1"/>
  <c r="A4" i="28"/>
  <c r="P3" i="28"/>
  <c r="O3" i="28" s="1"/>
  <c r="M3" i="28"/>
  <c r="L3" i="28" s="1"/>
  <c r="H3" i="28"/>
  <c r="I3" i="28" s="1"/>
  <c r="G3" i="28"/>
  <c r="F3" i="28"/>
  <c r="E3" i="28"/>
  <c r="C3" i="28"/>
  <c r="B3" i="28"/>
  <c r="D3" i="28" s="1"/>
  <c r="A3" i="28"/>
  <c r="P2" i="28"/>
  <c r="O2" i="28" s="1"/>
  <c r="M2" i="28"/>
  <c r="L2" i="28" s="1"/>
  <c r="H2" i="28"/>
  <c r="I2" i="28" s="1"/>
  <c r="G2" i="28"/>
  <c r="F2" i="28"/>
  <c r="E2" i="28"/>
  <c r="C2" i="28"/>
  <c r="B2" i="28"/>
  <c r="D2" i="28" s="1"/>
  <c r="A2" i="28"/>
  <c r="A1" i="27"/>
  <c r="S39" i="27"/>
  <c r="Q31" i="28"/>
  <c r="N31" i="28"/>
  <c r="Q25" i="28"/>
  <c r="N25" i="28"/>
  <c r="T32" i="27"/>
  <c r="Q24" i="28" s="1"/>
  <c r="S32" i="27"/>
  <c r="N24" i="28" s="1"/>
  <c r="Q32" i="27"/>
  <c r="T31" i="27"/>
  <c r="Q23" i="28" s="1"/>
  <c r="S31" i="27"/>
  <c r="N23" i="28" s="1"/>
  <c r="Q31" i="27"/>
  <c r="T30" i="27"/>
  <c r="Q22" i="28" s="1"/>
  <c r="S30" i="27"/>
  <c r="N22" i="28" s="1"/>
  <c r="Q30" i="27"/>
  <c r="T29" i="27"/>
  <c r="Q21" i="28" s="1"/>
  <c r="S29" i="27"/>
  <c r="N21" i="28" s="1"/>
  <c r="Q29" i="27"/>
  <c r="T28" i="27"/>
  <c r="Q20" i="28" s="1"/>
  <c r="S28" i="27"/>
  <c r="N20" i="28" s="1"/>
  <c r="Q28" i="27"/>
  <c r="T27" i="27"/>
  <c r="Q19" i="28" s="1"/>
  <c r="S27" i="27"/>
  <c r="N19" i="28" s="1"/>
  <c r="Q27" i="27"/>
  <c r="T26" i="27"/>
  <c r="Q18" i="28" s="1"/>
  <c r="S26" i="27"/>
  <c r="N18" i="28" s="1"/>
  <c r="Q26" i="27"/>
  <c r="T25" i="27"/>
  <c r="Q17" i="28" s="1"/>
  <c r="S25" i="27"/>
  <c r="N17" i="28" s="1"/>
  <c r="Q25" i="27"/>
  <c r="T24" i="27"/>
  <c r="Q16" i="28" s="1"/>
  <c r="S24" i="27"/>
  <c r="N16" i="28" s="1"/>
  <c r="Q24" i="27"/>
  <c r="T23" i="27"/>
  <c r="Q15" i="28" s="1"/>
  <c r="S23" i="27"/>
  <c r="N15" i="28" s="1"/>
  <c r="Q23" i="27"/>
  <c r="T22" i="27"/>
  <c r="Q14" i="28" s="1"/>
  <c r="S22" i="27"/>
  <c r="N14" i="28" s="1"/>
  <c r="Q22" i="27"/>
  <c r="T21" i="27"/>
  <c r="Q13" i="28" s="1"/>
  <c r="S21" i="27"/>
  <c r="N13" i="28" s="1"/>
  <c r="Q21" i="27"/>
  <c r="T20" i="27"/>
  <c r="Q12" i="28" s="1"/>
  <c r="S20" i="27"/>
  <c r="N12" i="28" s="1"/>
  <c r="Q20" i="27"/>
  <c r="T19" i="27"/>
  <c r="Q11" i="28" s="1"/>
  <c r="S19" i="27"/>
  <c r="N11" i="28" s="1"/>
  <c r="Q19" i="27"/>
  <c r="T18" i="27"/>
  <c r="Q10" i="28" s="1"/>
  <c r="S18" i="27"/>
  <c r="N10" i="28" s="1"/>
  <c r="Q18" i="27"/>
  <c r="T17" i="27"/>
  <c r="Q9" i="28" s="1"/>
  <c r="S17" i="27"/>
  <c r="N9" i="28" s="1"/>
  <c r="Q17" i="27"/>
  <c r="T16" i="27"/>
  <c r="Q8" i="28" s="1"/>
  <c r="S16" i="27"/>
  <c r="N8" i="28" s="1"/>
  <c r="Q16" i="27"/>
  <c r="T15" i="27"/>
  <c r="Q7" i="28" s="1"/>
  <c r="S15" i="27"/>
  <c r="N7" i="28" s="1"/>
  <c r="Q15" i="27"/>
  <c r="T14" i="27"/>
  <c r="Q6" i="28" s="1"/>
  <c r="S14" i="27"/>
  <c r="N6" i="28" s="1"/>
  <c r="Q14" i="27"/>
  <c r="T13" i="27"/>
  <c r="Q5" i="28" s="1"/>
  <c r="S13" i="27"/>
  <c r="N5" i="28" s="1"/>
  <c r="Q13" i="27"/>
  <c r="T12" i="27"/>
  <c r="Q4" i="28" s="1"/>
  <c r="S12" i="27"/>
  <c r="N4" i="28" s="1"/>
  <c r="Q12" i="27"/>
  <c r="T11" i="27"/>
  <c r="Q3" i="28" s="1"/>
  <c r="S11" i="27"/>
  <c r="N3" i="28" s="1"/>
  <c r="T10" i="27"/>
  <c r="Q2" i="28" s="1"/>
  <c r="S10" i="27"/>
  <c r="U4" i="27"/>
  <c r="Q5" i="18"/>
  <c r="Q17" i="18"/>
  <c r="Q21" i="18"/>
  <c r="Q2" i="18"/>
  <c r="N21" i="18"/>
  <c r="N17" i="18"/>
  <c r="N13" i="18"/>
  <c r="N9" i="18"/>
  <c r="N5" i="18"/>
  <c r="G15" i="18"/>
  <c r="G16" i="18"/>
  <c r="G17" i="18"/>
  <c r="G18" i="18"/>
  <c r="G19" i="18"/>
  <c r="G20" i="18"/>
  <c r="G21" i="18"/>
  <c r="G22" i="18"/>
  <c r="G23" i="18"/>
  <c r="G24" i="18"/>
  <c r="G3" i="18"/>
  <c r="G4" i="18"/>
  <c r="G5" i="18"/>
  <c r="G6" i="18"/>
  <c r="G7" i="18"/>
  <c r="G8" i="18"/>
  <c r="G9" i="18"/>
  <c r="G10" i="18"/>
  <c r="G11" i="18"/>
  <c r="G12" i="18"/>
  <c r="G13" i="18"/>
  <c r="G14" i="18"/>
  <c r="G2" i="18"/>
  <c r="P3" i="18"/>
  <c r="O3" i="18" s="1"/>
  <c r="P4" i="18"/>
  <c r="P5" i="18"/>
  <c r="O5" i="18" s="1"/>
  <c r="P6" i="18"/>
  <c r="P7" i="18"/>
  <c r="P8" i="18"/>
  <c r="P9" i="18"/>
  <c r="P10" i="18"/>
  <c r="O10" i="18" s="1"/>
  <c r="P11" i="18"/>
  <c r="O11" i="18" s="1"/>
  <c r="P12" i="18"/>
  <c r="O12" i="18" s="1"/>
  <c r="P13" i="18"/>
  <c r="O13" i="18" s="1"/>
  <c r="P14" i="18"/>
  <c r="O14" i="18" s="1"/>
  <c r="P15" i="18"/>
  <c r="O15" i="18" s="1"/>
  <c r="P16" i="18"/>
  <c r="O16" i="18" s="1"/>
  <c r="P17" i="18"/>
  <c r="O17" i="18" s="1"/>
  <c r="P18" i="18"/>
  <c r="O18" i="18" s="1"/>
  <c r="P19" i="18"/>
  <c r="O19" i="18" s="1"/>
  <c r="P20" i="18"/>
  <c r="O20" i="18" s="1"/>
  <c r="P21" i="18"/>
  <c r="O21" i="18" s="1"/>
  <c r="P22" i="18"/>
  <c r="O22" i="18" s="1"/>
  <c r="P23" i="18"/>
  <c r="O23" i="18" s="1"/>
  <c r="P24" i="18"/>
  <c r="O24" i="18" s="1"/>
  <c r="P2" i="18"/>
  <c r="O2" i="18" s="1"/>
  <c r="M3" i="18"/>
  <c r="L3" i="18" s="1"/>
  <c r="M4" i="18"/>
  <c r="L4" i="18" s="1"/>
  <c r="M5" i="18"/>
  <c r="L5" i="18" s="1"/>
  <c r="M6" i="18"/>
  <c r="M7" i="18"/>
  <c r="M8" i="18"/>
  <c r="M9" i="18"/>
  <c r="M10" i="18"/>
  <c r="M11" i="18"/>
  <c r="M12" i="18"/>
  <c r="L12" i="18" s="1"/>
  <c r="M13" i="18"/>
  <c r="L13" i="18" s="1"/>
  <c r="M14" i="18"/>
  <c r="L14" i="18" s="1"/>
  <c r="M15" i="18"/>
  <c r="L15" i="18" s="1"/>
  <c r="M16" i="18"/>
  <c r="L16" i="18" s="1"/>
  <c r="M17" i="18"/>
  <c r="L17" i="18" s="1"/>
  <c r="M18" i="18"/>
  <c r="L18" i="18" s="1"/>
  <c r="M19" i="18"/>
  <c r="L19" i="18" s="1"/>
  <c r="M20" i="18"/>
  <c r="L20" i="18" s="1"/>
  <c r="M21" i="18"/>
  <c r="L21" i="18" s="1"/>
  <c r="M22" i="18"/>
  <c r="L22" i="18" s="1"/>
  <c r="M23" i="18"/>
  <c r="L23" i="18" s="1"/>
  <c r="M24" i="18"/>
  <c r="L24" i="18" s="1"/>
  <c r="M2" i="18"/>
  <c r="L2" i="18" s="1"/>
  <c r="N24" i="18"/>
  <c r="N23" i="18"/>
  <c r="N22" i="18"/>
  <c r="N20" i="18"/>
  <c r="N19" i="18"/>
  <c r="N18" i="18"/>
  <c r="N16" i="18"/>
  <c r="N15" i="18"/>
  <c r="N14" i="18"/>
  <c r="N12" i="18"/>
  <c r="N11" i="18"/>
  <c r="N10" i="18"/>
  <c r="N8" i="18"/>
  <c r="N7" i="18"/>
  <c r="N6" i="18"/>
  <c r="N4" i="18"/>
  <c r="N3" i="18"/>
  <c r="Q6" i="18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" i="18"/>
  <c r="H24" i="18"/>
  <c r="I24" i="18" s="1"/>
  <c r="F24" i="18"/>
  <c r="C24" i="18"/>
  <c r="B24" i="18"/>
  <c r="D24" i="18" s="1"/>
  <c r="A24" i="18"/>
  <c r="H23" i="18"/>
  <c r="I23" i="18" s="1"/>
  <c r="F23" i="18"/>
  <c r="C23" i="18"/>
  <c r="B23" i="18"/>
  <c r="D23" i="18" s="1"/>
  <c r="A23" i="18"/>
  <c r="H22" i="18"/>
  <c r="I22" i="18" s="1"/>
  <c r="F22" i="18"/>
  <c r="C22" i="18"/>
  <c r="B22" i="18"/>
  <c r="D22" i="18" s="1"/>
  <c r="A22" i="18"/>
  <c r="H21" i="18"/>
  <c r="I21" i="18" s="1"/>
  <c r="F21" i="18"/>
  <c r="C21" i="18"/>
  <c r="B21" i="18"/>
  <c r="D21" i="18" s="1"/>
  <c r="A21" i="18"/>
  <c r="H20" i="18"/>
  <c r="I20" i="18" s="1"/>
  <c r="F20" i="18"/>
  <c r="C20" i="18"/>
  <c r="B20" i="18"/>
  <c r="D20" i="18" s="1"/>
  <c r="A20" i="18"/>
  <c r="H19" i="18"/>
  <c r="I19" i="18" s="1"/>
  <c r="F19" i="18"/>
  <c r="C19" i="18"/>
  <c r="B19" i="18"/>
  <c r="D19" i="18" s="1"/>
  <c r="A19" i="18"/>
  <c r="H18" i="18"/>
  <c r="I18" i="18" s="1"/>
  <c r="F18" i="18"/>
  <c r="C18" i="18"/>
  <c r="B18" i="18"/>
  <c r="D18" i="18" s="1"/>
  <c r="A18" i="18"/>
  <c r="H17" i="18"/>
  <c r="I17" i="18" s="1"/>
  <c r="F17" i="18"/>
  <c r="C17" i="18"/>
  <c r="B17" i="18"/>
  <c r="D17" i="18" s="1"/>
  <c r="A17" i="18"/>
  <c r="H16" i="18"/>
  <c r="I16" i="18" s="1"/>
  <c r="F16" i="18"/>
  <c r="C16" i="18"/>
  <c r="B16" i="18"/>
  <c r="D16" i="18" s="1"/>
  <c r="A16" i="18"/>
  <c r="H15" i="18"/>
  <c r="I15" i="18" s="1"/>
  <c r="F15" i="18"/>
  <c r="C15" i="18"/>
  <c r="B15" i="18"/>
  <c r="D15" i="18" s="1"/>
  <c r="A15" i="18"/>
  <c r="H14" i="18"/>
  <c r="I14" i="18" s="1"/>
  <c r="F14" i="18"/>
  <c r="C14" i="18"/>
  <c r="B14" i="18"/>
  <c r="D14" i="18" s="1"/>
  <c r="A14" i="18"/>
  <c r="H13" i="18"/>
  <c r="I13" i="18" s="1"/>
  <c r="F13" i="18"/>
  <c r="C13" i="18"/>
  <c r="B13" i="18"/>
  <c r="D13" i="18" s="1"/>
  <c r="A13" i="18"/>
  <c r="H12" i="18"/>
  <c r="I12" i="18" s="1"/>
  <c r="F12" i="18"/>
  <c r="C12" i="18"/>
  <c r="B12" i="18"/>
  <c r="D12" i="18" s="1"/>
  <c r="A12" i="18"/>
  <c r="H11" i="18"/>
  <c r="I11" i="18" s="1"/>
  <c r="F11" i="18"/>
  <c r="C11" i="18"/>
  <c r="B11" i="18"/>
  <c r="D11" i="18" s="1"/>
  <c r="A11" i="18"/>
  <c r="H10" i="18"/>
  <c r="I10" i="18" s="1"/>
  <c r="F10" i="18"/>
  <c r="C10" i="18"/>
  <c r="B10" i="18"/>
  <c r="D10" i="18" s="1"/>
  <c r="A10" i="18"/>
  <c r="H9" i="18"/>
  <c r="I9" i="18" s="1"/>
  <c r="F9" i="18"/>
  <c r="C9" i="18"/>
  <c r="B9" i="18"/>
  <c r="D9" i="18" s="1"/>
  <c r="A9" i="18"/>
  <c r="H8" i="18"/>
  <c r="I8" i="18" s="1"/>
  <c r="F8" i="18"/>
  <c r="C8" i="18"/>
  <c r="B8" i="18"/>
  <c r="D8" i="18" s="1"/>
  <c r="A8" i="18"/>
  <c r="H7" i="18"/>
  <c r="I7" i="18" s="1"/>
  <c r="F7" i="18"/>
  <c r="C7" i="18"/>
  <c r="B7" i="18"/>
  <c r="D7" i="18" s="1"/>
  <c r="A7" i="18"/>
  <c r="H6" i="18"/>
  <c r="I6" i="18" s="1"/>
  <c r="F6" i="18"/>
  <c r="C6" i="18"/>
  <c r="B6" i="18"/>
  <c r="D6" i="18" s="1"/>
  <c r="A6" i="18"/>
  <c r="H5" i="18"/>
  <c r="I5" i="18" s="1"/>
  <c r="F5" i="18"/>
  <c r="C5" i="18"/>
  <c r="B5" i="18"/>
  <c r="D5" i="18" s="1"/>
  <c r="A5" i="18"/>
  <c r="H4" i="18"/>
  <c r="I4" i="18" s="1"/>
  <c r="F4" i="18"/>
  <c r="C4" i="18"/>
  <c r="B4" i="18"/>
  <c r="D4" i="18" s="1"/>
  <c r="A4" i="18"/>
  <c r="H3" i="18"/>
  <c r="I3" i="18" s="1"/>
  <c r="F3" i="18"/>
  <c r="C3" i="18"/>
  <c r="B3" i="18"/>
  <c r="D3" i="18" s="1"/>
  <c r="A3" i="18"/>
  <c r="C2" i="18"/>
  <c r="B2" i="18"/>
  <c r="D2" i="18" s="1"/>
  <c r="H2" i="18"/>
  <c r="I2" i="18" s="1"/>
  <c r="F2" i="18"/>
  <c r="A2" i="18"/>
  <c r="Q24" i="18"/>
  <c r="Q23" i="18"/>
  <c r="Q22" i="18"/>
  <c r="Q20" i="18"/>
  <c r="Q19" i="18"/>
  <c r="Q18" i="18"/>
  <c r="Q16" i="18"/>
  <c r="Q3" i="18"/>
  <c r="Q4" i="18"/>
  <c r="Q7" i="18"/>
  <c r="Q8" i="18"/>
  <c r="Q9" i="18"/>
  <c r="Q10" i="18"/>
  <c r="Q11" i="18"/>
  <c r="Q12" i="18"/>
  <c r="Q13" i="18"/>
  <c r="Q14" i="18"/>
  <c r="Q15" i="18"/>
  <c r="N2" i="18"/>
  <c r="N39" i="17" l="1"/>
  <c r="O39" i="17" s="1"/>
  <c r="M3" i="29"/>
  <c r="N40" i="17"/>
  <c r="O40" i="17" s="1"/>
  <c r="N3" i="29"/>
  <c r="N35" i="17"/>
  <c r="L3" i="29"/>
  <c r="O35" i="17"/>
  <c r="L11" i="18"/>
  <c r="N36" i="27"/>
  <c r="O36" i="27" s="1"/>
  <c r="N36" i="17"/>
  <c r="O36" i="17" s="1"/>
  <c r="Q34" i="27"/>
  <c r="O4" i="28"/>
  <c r="O7" i="28"/>
  <c r="O8" i="28"/>
  <c r="L9" i="28"/>
  <c r="L7" i="18"/>
  <c r="O9" i="18"/>
  <c r="O8" i="18"/>
  <c r="O4" i="18"/>
  <c r="L8" i="18"/>
  <c r="L10" i="18"/>
  <c r="L6" i="18"/>
  <c r="O7" i="18"/>
  <c r="L9" i="18"/>
  <c r="O6" i="18"/>
  <c r="L6" i="28"/>
  <c r="L7" i="28"/>
  <c r="L8" i="28"/>
  <c r="S34" i="27"/>
  <c r="T34" i="27"/>
  <c r="N2" i="28"/>
  <c r="N40" i="27" l="1"/>
  <c r="O40" i="27" s="1"/>
  <c r="AV3" i="29"/>
  <c r="N39" i="27"/>
  <c r="O39" i="27" s="1"/>
  <c r="AU3" i="29"/>
  <c r="N35" i="27"/>
  <c r="AT3" i="29"/>
  <c r="O41" i="17"/>
  <c r="O35" i="27"/>
  <c r="O41" i="27" s="1"/>
</calcChain>
</file>

<file path=xl/sharedStrings.xml><?xml version="1.0" encoding="utf-8"?>
<sst xmlns="http://schemas.openxmlformats.org/spreadsheetml/2006/main" count="339" uniqueCount="159">
  <si>
    <t>学年</t>
    <rPh sb="0" eb="2">
      <t>ガクネン</t>
    </rPh>
    <phoneticPr fontId="2"/>
  </si>
  <si>
    <t>№</t>
    <phoneticPr fontId="2"/>
  </si>
  <si>
    <t>氏名</t>
    <rPh sb="0" eb="2">
      <t>シメイ</t>
    </rPh>
    <phoneticPr fontId="2"/>
  </si>
  <si>
    <t>生年</t>
    <rPh sb="0" eb="2">
      <t>セイネン</t>
    </rPh>
    <phoneticPr fontId="2"/>
  </si>
  <si>
    <t>最高記録</t>
    <rPh sb="0" eb="2">
      <t>サイコウ</t>
    </rPh>
    <rPh sb="2" eb="4">
      <t>キロク</t>
    </rPh>
    <phoneticPr fontId="2"/>
  </si>
  <si>
    <t>※入力の際の注意事項</t>
    <rPh sb="1" eb="3">
      <t>ニュウリョク</t>
    </rPh>
    <rPh sb="4" eb="5">
      <t>サイ</t>
    </rPh>
    <rPh sb="6" eb="8">
      <t>チュウイ</t>
    </rPh>
    <rPh sb="8" eb="10">
      <t>ジコウ</t>
    </rPh>
    <phoneticPr fontId="2"/>
  </si>
  <si>
    <t>参加料</t>
    <rPh sb="0" eb="2">
      <t>サンカ</t>
    </rPh>
    <rPh sb="2" eb="3">
      <t>リョウ</t>
    </rPh>
    <phoneticPr fontId="2"/>
  </si>
  <si>
    <t>数</t>
    <rPh sb="0" eb="1">
      <t>カズ</t>
    </rPh>
    <phoneticPr fontId="2"/>
  </si>
  <si>
    <t>金額</t>
    <rPh sb="0" eb="2">
      <t>キンガク</t>
    </rPh>
    <phoneticPr fontId="2"/>
  </si>
  <si>
    <t>合計額</t>
    <rPh sb="0" eb="2">
      <t>ゴウケイ</t>
    </rPh>
    <rPh sb="2" eb="3">
      <t>ガク</t>
    </rPh>
    <phoneticPr fontId="2"/>
  </si>
  <si>
    <t>A</t>
    <phoneticPr fontId="2"/>
  </si>
  <si>
    <t>B</t>
    <phoneticPr fontId="2"/>
  </si>
  <si>
    <t>C</t>
    <phoneticPr fontId="2"/>
  </si>
  <si>
    <t>ゼッケン</t>
    <phoneticPr fontId="2"/>
  </si>
  <si>
    <t>所属</t>
    <rPh sb="0" eb="2">
      <t>ショゾク</t>
    </rPh>
    <phoneticPr fontId="2"/>
  </si>
  <si>
    <t>・初出場や最高記録が不明の場合は、数字を入力しないで、「初」を入力してください。</t>
    <rPh sb="1" eb="4">
      <t>ハツシュツジョウ</t>
    </rPh>
    <rPh sb="5" eb="7">
      <t>サイコウ</t>
    </rPh>
    <rPh sb="7" eb="9">
      <t>キロク</t>
    </rPh>
    <rPh sb="10" eb="12">
      <t>フメイ</t>
    </rPh>
    <rPh sb="13" eb="15">
      <t>バアイ</t>
    </rPh>
    <rPh sb="17" eb="19">
      <t>スウジ</t>
    </rPh>
    <rPh sb="20" eb="22">
      <t>ニュウリョク</t>
    </rPh>
    <rPh sb="28" eb="29">
      <t>ハツ</t>
    </rPh>
    <rPh sb="31" eb="33">
      <t>ニュウリョク</t>
    </rPh>
    <phoneticPr fontId="2"/>
  </si>
  <si>
    <t>女子種目</t>
    <rPh sb="0" eb="2">
      <t>ジョシ</t>
    </rPh>
    <rPh sb="2" eb="4">
      <t>シュモク</t>
    </rPh>
    <phoneticPr fontId="2"/>
  </si>
  <si>
    <t>・最高記録は半角で入力し、「分」「秒」「ｍ」は「10.21.80」や「5.95」のように点(ﾄﾞｯﾄ)を入れてください。</t>
    <rPh sb="1" eb="3">
      <t>サイコウ</t>
    </rPh>
    <rPh sb="3" eb="5">
      <t>キロク</t>
    </rPh>
    <rPh sb="6" eb="8">
      <t>ハンカク</t>
    </rPh>
    <rPh sb="9" eb="11">
      <t>ニュウリョク</t>
    </rPh>
    <phoneticPr fontId="2"/>
  </si>
  <si>
    <t>・最高記録の欄に「初」を入力しますと、その競技のランキング「最下位」で番組編成します。未公認記録でもよいので、できるだけ入力してください。</t>
    <rPh sb="1" eb="3">
      <t>サイコウ</t>
    </rPh>
    <rPh sb="3" eb="5">
      <t>キロク</t>
    </rPh>
    <rPh sb="6" eb="7">
      <t>ラン</t>
    </rPh>
    <rPh sb="9" eb="10">
      <t>ハツ</t>
    </rPh>
    <rPh sb="12" eb="14">
      <t>ニュウリョク</t>
    </rPh>
    <rPh sb="21" eb="23">
      <t>キョウギ</t>
    </rPh>
    <rPh sb="30" eb="33">
      <t>サイカイ</t>
    </rPh>
    <rPh sb="35" eb="37">
      <t>バングミ</t>
    </rPh>
    <rPh sb="37" eb="39">
      <t>ヘンセイ</t>
    </rPh>
    <rPh sb="43" eb="46">
      <t>ミコウニン</t>
    </rPh>
    <rPh sb="46" eb="48">
      <t>キロク</t>
    </rPh>
    <rPh sb="60" eb="62">
      <t>ニュウリョク</t>
    </rPh>
    <phoneticPr fontId="2"/>
  </si>
  <si>
    <t>　その際、公認記録との違いがわかるように、セルに色をつけて下さい。（何色でもいいです。セルには記録だけ入力してください。～秒位とか、電動手動の別や風の入力等は不要です。）</t>
    <rPh sb="3" eb="4">
      <t>サイ</t>
    </rPh>
    <rPh sb="5" eb="7">
      <t>コウニン</t>
    </rPh>
    <rPh sb="7" eb="9">
      <t>キロク</t>
    </rPh>
    <rPh sb="11" eb="12">
      <t>チガ</t>
    </rPh>
    <rPh sb="24" eb="25">
      <t>イロ</t>
    </rPh>
    <rPh sb="29" eb="30">
      <t>クダ</t>
    </rPh>
    <rPh sb="34" eb="35">
      <t>ナニ</t>
    </rPh>
    <rPh sb="35" eb="36">
      <t>イロ</t>
    </rPh>
    <rPh sb="47" eb="49">
      <t>キロク</t>
    </rPh>
    <rPh sb="51" eb="53">
      <t>ニュウリョク</t>
    </rPh>
    <rPh sb="61" eb="62">
      <t>ビョウ</t>
    </rPh>
    <rPh sb="62" eb="63">
      <t>クライ</t>
    </rPh>
    <rPh sb="66" eb="68">
      <t>デンドウ</t>
    </rPh>
    <rPh sb="68" eb="70">
      <t>シュドウ</t>
    </rPh>
    <rPh sb="71" eb="72">
      <t>ベツ</t>
    </rPh>
    <rPh sb="73" eb="74">
      <t>カゼ</t>
    </rPh>
    <rPh sb="75" eb="78">
      <t>ニュウリョクトウ</t>
    </rPh>
    <rPh sb="79" eb="81">
      <t>フヨウ</t>
    </rPh>
    <phoneticPr fontId="2"/>
  </si>
  <si>
    <r>
      <t>・氏名は</t>
    </r>
    <r>
      <rPr>
        <b/>
        <u/>
        <sz val="11"/>
        <color indexed="10"/>
        <rFont val="ＭＳ 明朝"/>
        <family val="1"/>
        <charset val="128"/>
      </rPr>
      <t>苗字＋名前で５文字</t>
    </r>
    <r>
      <rPr>
        <sz val="11"/>
        <rFont val="ＭＳ 明朝"/>
        <family val="1"/>
        <charset val="128"/>
      </rPr>
      <t>になるように</t>
    </r>
    <r>
      <rPr>
        <u/>
        <sz val="11"/>
        <rFont val="ＭＳ 明朝"/>
        <family val="1"/>
        <charset val="128"/>
      </rPr>
      <t>全角</t>
    </r>
    <r>
      <rPr>
        <sz val="11"/>
        <rFont val="ＭＳ 明朝"/>
        <family val="1"/>
        <charset val="128"/>
      </rPr>
      <t>スペースを入れてください。</t>
    </r>
    <rPh sb="1" eb="3">
      <t>シメイ</t>
    </rPh>
    <rPh sb="4" eb="6">
      <t>ミョウジ</t>
    </rPh>
    <rPh sb="7" eb="9">
      <t>ナマエ</t>
    </rPh>
    <rPh sb="11" eb="13">
      <t>モジ</t>
    </rPh>
    <rPh sb="19" eb="21">
      <t>ゼンカク</t>
    </rPh>
    <rPh sb="26" eb="27">
      <t>イ</t>
    </rPh>
    <phoneticPr fontId="2"/>
  </si>
  <si>
    <t>(例)</t>
    <rPh sb="1" eb="2">
      <t>レイ</t>
    </rPh>
    <phoneticPr fontId="2"/>
  </si>
  <si>
    <t>（６文字以上の氏名にも５文字の生徒と同様にスペースが入りません）</t>
    <rPh sb="2" eb="6">
      <t>モジイジョウ</t>
    </rPh>
    <rPh sb="7" eb="9">
      <t>シメイ</t>
    </rPh>
    <rPh sb="12" eb="14">
      <t>モジ</t>
    </rPh>
    <rPh sb="15" eb="17">
      <t>セイト</t>
    </rPh>
    <rPh sb="18" eb="20">
      <t>ドウヨウ</t>
    </rPh>
    <rPh sb="26" eb="27">
      <t>ハイ</t>
    </rPh>
    <phoneticPr fontId="2"/>
  </si>
  <si>
    <t>・出場種目はセルをクリックし、必ずリストから選んでください。（※全角で入力しないでください）</t>
    <rPh sb="1" eb="3">
      <t>シュツジョウ</t>
    </rPh>
    <rPh sb="3" eb="5">
      <t>シュモク</t>
    </rPh>
    <rPh sb="15" eb="16">
      <t>カナラ</t>
    </rPh>
    <rPh sb="22" eb="23">
      <t>エラ</t>
    </rPh>
    <rPh sb="32" eb="34">
      <t>ゼンカク</t>
    </rPh>
    <rPh sb="35" eb="37">
      <t>ニュウリョク</t>
    </rPh>
    <phoneticPr fontId="2"/>
  </si>
  <si>
    <t>ｾﾞｯｹﾝ</t>
    <phoneticPr fontId="2"/>
  </si>
  <si>
    <t>ﾌﾘｶﾞﾅ</t>
    <phoneticPr fontId="2"/>
  </si>
  <si>
    <t>ﾌﾘｶﾞﾅ</t>
    <phoneticPr fontId="2"/>
  </si>
  <si>
    <t>○</t>
    <phoneticPr fontId="2"/>
  </si>
  <si>
    <t>３文字の生徒　～　「釧路　　強」（苗字と名前の間に全角スペースを２つ入れる）</t>
    <rPh sb="10" eb="12">
      <t>クシロ</t>
    </rPh>
    <rPh sb="14" eb="15">
      <t>ツヨシ</t>
    </rPh>
    <rPh sb="17" eb="19">
      <t>ミョウジ</t>
    </rPh>
    <rPh sb="20" eb="21">
      <t>メイ</t>
    </rPh>
    <rPh sb="21" eb="22">
      <t>マエ</t>
    </rPh>
    <rPh sb="23" eb="24">
      <t>アイダ</t>
    </rPh>
    <rPh sb="25" eb="27">
      <t>ゼンカク</t>
    </rPh>
    <rPh sb="34" eb="35">
      <t>イ</t>
    </rPh>
    <phoneticPr fontId="2"/>
  </si>
  <si>
    <t>４文字の生徒　～　「釧路　強志」（苗字と名前の間に全角スペースを１つ入れる）</t>
    <rPh sb="10" eb="12">
      <t>クシロ</t>
    </rPh>
    <rPh sb="13" eb="15">
      <t>ツヨシ</t>
    </rPh>
    <rPh sb="17" eb="19">
      <t>ミョウジ</t>
    </rPh>
    <rPh sb="20" eb="21">
      <t>メイ</t>
    </rPh>
    <rPh sb="21" eb="22">
      <t>マエ</t>
    </rPh>
    <rPh sb="23" eb="24">
      <t>アイダ</t>
    </rPh>
    <rPh sb="25" eb="27">
      <t>ゼンカク</t>
    </rPh>
    <rPh sb="34" eb="35">
      <t>イ</t>
    </rPh>
    <phoneticPr fontId="2"/>
  </si>
  <si>
    <t>５文字の生徒　～　「釧路津代志」（苗字と名前の間をあけない）</t>
    <rPh sb="10" eb="12">
      <t>クシロ</t>
    </rPh>
    <rPh sb="12" eb="13">
      <t>ツ</t>
    </rPh>
    <rPh sb="13" eb="14">
      <t>ヨ</t>
    </rPh>
    <rPh sb="14" eb="15">
      <t>シ</t>
    </rPh>
    <rPh sb="17" eb="19">
      <t>ミョウジ</t>
    </rPh>
    <rPh sb="20" eb="21">
      <t>メイ</t>
    </rPh>
    <rPh sb="21" eb="22">
      <t>マエ</t>
    </rPh>
    <rPh sb="23" eb="24">
      <t>アイダ</t>
    </rPh>
    <phoneticPr fontId="2"/>
  </si>
  <si>
    <t>所 属 名</t>
    <rPh sb="0" eb="1">
      <t>ショ</t>
    </rPh>
    <rPh sb="2" eb="3">
      <t>ゾク</t>
    </rPh>
    <rPh sb="4" eb="5">
      <t>メイ</t>
    </rPh>
    <phoneticPr fontId="2"/>
  </si>
  <si>
    <t>D</t>
    <phoneticPr fontId="2"/>
  </si>
  <si>
    <t>E</t>
    <phoneticPr fontId="2"/>
  </si>
  <si>
    <t>Ａ</t>
    <phoneticPr fontId="2"/>
  </si>
  <si>
    <t>Ｂ</t>
    <phoneticPr fontId="2"/>
  </si>
  <si>
    <t>Ｃ</t>
    <phoneticPr fontId="2"/>
  </si>
  <si>
    <t>リレー</t>
    <phoneticPr fontId="2"/>
  </si>
  <si>
    <t>監督TEL</t>
    <rPh sb="0" eb="2">
      <t>カントク</t>
    </rPh>
    <phoneticPr fontId="2"/>
  </si>
  <si>
    <t>学校TEL</t>
    <rPh sb="0" eb="2">
      <t>ガッコウ</t>
    </rPh>
    <phoneticPr fontId="2"/>
  </si>
  <si>
    <t>競技役員としてご協力
できる方のお名前</t>
    <rPh sb="0" eb="2">
      <t>キョウギ</t>
    </rPh>
    <rPh sb="2" eb="4">
      <t>ヤクイン</t>
    </rPh>
    <rPh sb="8" eb="10">
      <t>キョウリョク</t>
    </rPh>
    <rPh sb="14" eb="15">
      <t>カタ</t>
    </rPh>
    <rPh sb="17" eb="19">
      <t>ナマエ</t>
    </rPh>
    <phoneticPr fontId="2"/>
  </si>
  <si>
    <t>学年</t>
    <rPh sb="0" eb="1">
      <t>ガク</t>
    </rPh>
    <rPh sb="1" eb="2">
      <t>ネン</t>
    </rPh>
    <phoneticPr fontId="2"/>
  </si>
  <si>
    <t>駅伝</t>
    <rPh sb="0" eb="2">
      <t>エキデン</t>
    </rPh>
    <phoneticPr fontId="2"/>
  </si>
  <si>
    <t>1区</t>
    <rPh sb="1" eb="2">
      <t>ク</t>
    </rPh>
    <phoneticPr fontId="2"/>
  </si>
  <si>
    <t>2区</t>
    <rPh sb="1" eb="2">
      <t>ク</t>
    </rPh>
    <phoneticPr fontId="2"/>
  </si>
  <si>
    <t>3区</t>
    <rPh sb="1" eb="2">
      <t>ク</t>
    </rPh>
    <phoneticPr fontId="2"/>
  </si>
  <si>
    <t>4区</t>
    <rPh sb="1" eb="2">
      <t>ク</t>
    </rPh>
    <phoneticPr fontId="2"/>
  </si>
  <si>
    <t>5区</t>
    <rPh sb="1" eb="2">
      <t>ク</t>
    </rPh>
    <phoneticPr fontId="2"/>
  </si>
  <si>
    <t>大会参加申込一覧</t>
    <rPh sb="0" eb="2">
      <t>タイカイ</t>
    </rPh>
    <rPh sb="2" eb="4">
      <t>サンカ</t>
    </rPh>
    <rPh sb="4" eb="6">
      <t>モウシコミ</t>
    </rPh>
    <rPh sb="6" eb="8">
      <t>イチラン</t>
    </rPh>
    <phoneticPr fontId="2"/>
  </si>
  <si>
    <t>区分</t>
    <rPh sb="0" eb="2">
      <t>クブン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</si>
  <si>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</si>
  <si>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</si>
  <si>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チーム</t>
    <phoneticPr fontId="2"/>
  </si>
  <si>
    <t>区間</t>
    <rPh sb="0" eb="2">
      <t>クカン</t>
    </rPh>
    <phoneticPr fontId="2"/>
  </si>
  <si>
    <t>駅伝ﾁｰﾑ</t>
    <rPh sb="0" eb="2">
      <t>エキデン</t>
    </rPh>
    <phoneticPr fontId="2"/>
  </si>
  <si>
    <t>駅伝</t>
    <rPh sb="0" eb="1">
      <t>エキ</t>
    </rPh>
    <rPh sb="1" eb="2">
      <t>デン</t>
    </rPh>
    <phoneticPr fontId="2"/>
  </si>
  <si>
    <t>新規</t>
    <rPh sb="0" eb="2">
      <t>シンキ</t>
    </rPh>
    <phoneticPr fontId="2"/>
  </si>
  <si>
    <t>ﾌﾘｶﾞﾅ
(半角ｶﾀｶﾅ)</t>
    <rPh sb="7" eb="9">
      <t>ハンカク</t>
    </rPh>
    <phoneticPr fontId="2"/>
  </si>
  <si>
    <r>
      <t>・区分、学年、</t>
    </r>
    <r>
      <rPr>
        <b/>
        <sz val="11"/>
        <color indexed="10"/>
        <rFont val="ＭＳ Ｐ明朝"/>
        <family val="1"/>
        <charset val="128"/>
      </rPr>
      <t>出場種目</t>
    </r>
    <r>
      <rPr>
        <sz val="11"/>
        <rFont val="ＭＳ Ｐ明朝"/>
        <family val="1"/>
        <charset val="128"/>
      </rPr>
      <t>は</t>
    </r>
    <r>
      <rPr>
        <b/>
        <sz val="11"/>
        <color indexed="10"/>
        <rFont val="ＭＳ Ｐ明朝"/>
        <family val="1"/>
        <charset val="128"/>
      </rPr>
      <t>リストから選択</t>
    </r>
    <r>
      <rPr>
        <sz val="11"/>
        <rFont val="ＭＳ Ｐ明朝"/>
        <family val="1"/>
        <charset val="128"/>
      </rPr>
      <t>してください。</t>
    </r>
    <rPh sb="1" eb="3">
      <t>クブン</t>
    </rPh>
    <rPh sb="4" eb="6">
      <t>ガクネン</t>
    </rPh>
    <rPh sb="7" eb="9">
      <t>シュツジョウ</t>
    </rPh>
    <rPh sb="9" eb="11">
      <t>シュモク</t>
    </rPh>
    <rPh sb="17" eb="19">
      <t>センタク</t>
    </rPh>
    <phoneticPr fontId="2"/>
  </si>
  <si>
    <t>最高記録</t>
    <rPh sb="0" eb="2">
      <t>サイコウ</t>
    </rPh>
    <rPh sb="2" eb="4">
      <t>キロク</t>
    </rPh>
    <phoneticPr fontId="2"/>
  </si>
  <si>
    <t>ｼﾞｬﾍﾞﾘｯｸｽﾛｰ</t>
    <phoneticPr fontId="2"/>
  </si>
  <si>
    <t>申込
責任者名</t>
    <rPh sb="0" eb="2">
      <t>モウシコミ</t>
    </rPh>
    <rPh sb="3" eb="6">
      <t>セキニンシャ</t>
    </rPh>
    <rPh sb="6" eb="7">
      <t>メイ</t>
    </rPh>
    <phoneticPr fontId="2"/>
  </si>
  <si>
    <t>個人種目１種目</t>
    <rPh sb="0" eb="2">
      <t>コジン</t>
    </rPh>
    <rPh sb="2" eb="4">
      <t>シュモク</t>
    </rPh>
    <rPh sb="5" eb="7">
      <t>シュモク</t>
    </rPh>
    <phoneticPr fontId="2"/>
  </si>
  <si>
    <t>個人種目２種目</t>
    <rPh sb="0" eb="2">
      <t>コジン</t>
    </rPh>
    <rPh sb="2" eb="4">
      <t>シュモク</t>
    </rPh>
    <rPh sb="5" eb="7">
      <t>シュモク</t>
    </rPh>
    <phoneticPr fontId="2"/>
  </si>
  <si>
    <t>個人1</t>
    <rPh sb="0" eb="2">
      <t>コジン</t>
    </rPh>
    <phoneticPr fontId="2"/>
  </si>
  <si>
    <t>個人2</t>
    <rPh sb="0" eb="2">
      <t>コジン</t>
    </rPh>
    <phoneticPr fontId="2"/>
  </si>
  <si>
    <t>砲丸投(2.721)</t>
    <rPh sb="0" eb="3">
      <t>ホウガンナ</t>
    </rPh>
    <phoneticPr fontId="2"/>
  </si>
  <si>
    <t>砲丸投(4)</t>
    <rPh sb="0" eb="3">
      <t>ホウガンナ</t>
    </rPh>
    <phoneticPr fontId="2"/>
  </si>
  <si>
    <t>個人種目1</t>
    <rPh sb="0" eb="2">
      <t>コジン</t>
    </rPh>
    <rPh sb="2" eb="4">
      <t>シュモク</t>
    </rPh>
    <phoneticPr fontId="2"/>
  </si>
  <si>
    <t>個人種目2</t>
    <rPh sb="0" eb="2">
      <t>コジン</t>
    </rPh>
    <rPh sb="2" eb="4">
      <t>シュモク</t>
    </rPh>
    <phoneticPr fontId="2"/>
  </si>
  <si>
    <t>記録</t>
    <rPh sb="0" eb="2">
      <t>キロク</t>
    </rPh>
    <phoneticPr fontId="2"/>
  </si>
  <si>
    <r>
      <t>・</t>
    </r>
    <r>
      <rPr>
        <b/>
        <u/>
        <sz val="11"/>
        <color indexed="10"/>
        <rFont val="ＭＳ Ｐ明朝"/>
        <family val="1"/>
        <charset val="128"/>
      </rPr>
      <t>ゼッケン、氏名、ﾌﾘｶﾞﾅ、生年はセルに直接入力</t>
    </r>
    <r>
      <rPr>
        <sz val="11"/>
        <rFont val="ＭＳ Ｐ明朝"/>
        <family val="1"/>
        <charset val="128"/>
      </rPr>
      <t>してください。（前回の大会のコピー可。フリガナも同様）</t>
    </r>
    <rPh sb="6" eb="8">
      <t>シメイ</t>
    </rPh>
    <rPh sb="15" eb="17">
      <t>セイネン</t>
    </rPh>
    <rPh sb="21" eb="23">
      <t>チョクセツ</t>
    </rPh>
    <rPh sb="23" eb="25">
      <t>ニュウリョク</t>
    </rPh>
    <rPh sb="33" eb="35">
      <t>ゼンカイ</t>
    </rPh>
    <rPh sb="36" eb="38">
      <t>タイカイ</t>
    </rPh>
    <rPh sb="42" eb="43">
      <t>カ</t>
    </rPh>
    <rPh sb="49" eb="51">
      <t>ドウヨウ</t>
    </rPh>
    <phoneticPr fontId="2"/>
  </si>
  <si>
    <t>男子種目</t>
    <rPh sb="0" eb="2">
      <t>ダンシ</t>
    </rPh>
    <rPh sb="2" eb="4">
      <t>シュモク</t>
    </rPh>
    <phoneticPr fontId="2"/>
  </si>
  <si>
    <t>砲丸投(5)</t>
    <rPh sb="0" eb="3">
      <t>ホウガンナ</t>
    </rPh>
    <phoneticPr fontId="2"/>
  </si>
  <si>
    <t>個人種目②</t>
    <rPh sb="0" eb="2">
      <t>コジン</t>
    </rPh>
    <rPh sb="2" eb="4">
      <t>シュモク</t>
    </rPh>
    <phoneticPr fontId="2"/>
  </si>
  <si>
    <t>個人種目①</t>
    <rPh sb="0" eb="2">
      <t>コジン</t>
    </rPh>
    <rPh sb="2" eb="4">
      <t>シュモク</t>
    </rPh>
    <phoneticPr fontId="2"/>
  </si>
  <si>
    <t>リレー
最高記録</t>
    <rPh sb="4" eb="6">
      <t>サイコウ</t>
    </rPh>
    <rPh sb="6" eb="8">
      <t>キロク</t>
    </rPh>
    <phoneticPr fontId="2"/>
  </si>
  <si>
    <t>初</t>
    <rPh sb="0" eb="1">
      <t>ハツ</t>
    </rPh>
    <phoneticPr fontId="2"/>
  </si>
  <si>
    <t>6区</t>
    <rPh sb="1" eb="2">
      <t>ク</t>
    </rPh>
    <phoneticPr fontId="2"/>
  </si>
  <si>
    <t>2021 釧根駅伝 兼 リレー記録会</t>
    <rPh sb="5" eb="7">
      <t>センコン</t>
    </rPh>
    <rPh sb="7" eb="9">
      <t>エキデン</t>
    </rPh>
    <rPh sb="10" eb="11">
      <t>ケン</t>
    </rPh>
    <rPh sb="15" eb="17">
      <t>キロク</t>
    </rPh>
    <rPh sb="17" eb="18">
      <t>カイ</t>
    </rPh>
    <phoneticPr fontId="2"/>
  </si>
  <si>
    <t>100m①</t>
    <phoneticPr fontId="2"/>
  </si>
  <si>
    <t>100m②</t>
    <phoneticPr fontId="2"/>
  </si>
  <si>
    <t>200m</t>
    <phoneticPr fontId="2"/>
  </si>
  <si>
    <t>300m</t>
    <phoneticPr fontId="2"/>
  </si>
  <si>
    <t>400m</t>
    <phoneticPr fontId="2"/>
  </si>
  <si>
    <t>800m</t>
    <phoneticPr fontId="2"/>
  </si>
  <si>
    <t>1000m</t>
    <phoneticPr fontId="2"/>
  </si>
  <si>
    <t>1500m</t>
    <phoneticPr fontId="2"/>
  </si>
  <si>
    <t>中110mH</t>
    <rPh sb="0" eb="1">
      <t>チュウ</t>
    </rPh>
    <phoneticPr fontId="2"/>
  </si>
  <si>
    <t>走高跳</t>
    <rPh sb="0" eb="1">
      <t>ハシ</t>
    </rPh>
    <rPh sb="1" eb="3">
      <t>タカト</t>
    </rPh>
    <phoneticPr fontId="2"/>
  </si>
  <si>
    <t>走幅跳</t>
    <rPh sb="0" eb="1">
      <t>ハシ</t>
    </rPh>
    <rPh sb="1" eb="3">
      <t>ハバトビ</t>
    </rPh>
    <phoneticPr fontId="2"/>
  </si>
  <si>
    <t>中100mH</t>
    <rPh sb="0" eb="1">
      <t>チュウ</t>
    </rPh>
    <phoneticPr fontId="2"/>
  </si>
  <si>
    <t>混合</t>
    <rPh sb="0" eb="2">
      <t>コンゴウ</t>
    </rPh>
    <phoneticPr fontId="2"/>
  </si>
  <si>
    <t>男女別400mR</t>
    <rPh sb="0" eb="2">
      <t>ダンジョ</t>
    </rPh>
    <rPh sb="2" eb="3">
      <t>ベツ</t>
    </rPh>
    <phoneticPr fontId="2"/>
  </si>
  <si>
    <t>混合400mR</t>
    <rPh sb="0" eb="2">
      <t>コンゴウ</t>
    </rPh>
    <phoneticPr fontId="2"/>
  </si>
  <si>
    <t>混合A</t>
    <rPh sb="0" eb="2">
      <t>コンゴウ</t>
    </rPh>
    <phoneticPr fontId="2"/>
  </si>
  <si>
    <t>混合B</t>
    <rPh sb="0" eb="2">
      <t>コンゴウ</t>
    </rPh>
    <phoneticPr fontId="2"/>
  </si>
  <si>
    <t>混合C</t>
    <rPh sb="0" eb="2">
      <t>コンゴウ</t>
    </rPh>
    <phoneticPr fontId="2"/>
  </si>
  <si>
    <t>混合D</t>
    <rPh sb="0" eb="2">
      <t>コンゴウ</t>
    </rPh>
    <phoneticPr fontId="2"/>
  </si>
  <si>
    <t>混合E</t>
    <rPh sb="0" eb="2">
      <t>コンゴウ</t>
    </rPh>
    <phoneticPr fontId="2"/>
  </si>
  <si>
    <t>・入力上で不明な点、ファイルに不備がある場合は ban@sip,or.jp(春採中：番匠) までお知らせください。</t>
    <rPh sb="1" eb="3">
      <t>ニュウリョク</t>
    </rPh>
    <rPh sb="3" eb="4">
      <t>ジョウ</t>
    </rPh>
    <rPh sb="5" eb="7">
      <t>フメイ</t>
    </rPh>
    <rPh sb="8" eb="9">
      <t>テン</t>
    </rPh>
    <rPh sb="15" eb="17">
      <t>フビ</t>
    </rPh>
    <rPh sb="20" eb="22">
      <t>バアイ</t>
    </rPh>
    <rPh sb="38" eb="40">
      <t>ハルトリ</t>
    </rPh>
    <rPh sb="40" eb="41">
      <t>チュウ</t>
    </rPh>
    <rPh sb="42" eb="44">
      <t>バンショウ</t>
    </rPh>
    <rPh sb="49" eb="50">
      <t>シ</t>
    </rPh>
    <phoneticPr fontId="2"/>
  </si>
  <si>
    <r>
      <t>・入力が終わったら</t>
    </r>
    <r>
      <rPr>
        <u/>
        <sz val="11"/>
        <rFont val="ＭＳ 明朝"/>
        <family val="1"/>
        <charset val="128"/>
      </rPr>
      <t>Ａ４</t>
    </r>
    <r>
      <rPr>
        <b/>
        <u/>
        <sz val="11"/>
        <rFont val="ＭＳ 明朝"/>
        <family val="1"/>
        <charset val="128"/>
      </rPr>
      <t>用紙に印刷</t>
    </r>
    <r>
      <rPr>
        <sz val="11"/>
        <rFont val="ＭＳ 明朝"/>
        <family val="1"/>
        <charset val="128"/>
      </rPr>
      <t>して申込先に送付、データは kus.tottori@gmail.com（鳥取中 村上宛） に送ってください。</t>
    </r>
    <rPh sb="1" eb="3">
      <t>ニュウリョク</t>
    </rPh>
    <rPh sb="4" eb="5">
      <t>オ</t>
    </rPh>
    <rPh sb="11" eb="13">
      <t>ヨウシ</t>
    </rPh>
    <rPh sb="14" eb="16">
      <t>インサツ</t>
    </rPh>
    <rPh sb="18" eb="20">
      <t>モウシコミ</t>
    </rPh>
    <rPh sb="20" eb="21">
      <t>サキ</t>
    </rPh>
    <rPh sb="22" eb="24">
      <t>ソウフ</t>
    </rPh>
    <rPh sb="62" eb="63">
      <t>オク</t>
    </rPh>
    <phoneticPr fontId="2"/>
  </si>
  <si>
    <t>一般</t>
    <rPh sb="0" eb="2">
      <t>イッパン</t>
    </rPh>
    <phoneticPr fontId="2"/>
  </si>
  <si>
    <t>個人3</t>
    <rPh sb="0" eb="2">
      <t>コジン</t>
    </rPh>
    <phoneticPr fontId="2"/>
  </si>
  <si>
    <t>所属名が学校の場合は
中高大をつけてください。</t>
    <rPh sb="0" eb="3">
      <t>ショゾクメイ</t>
    </rPh>
    <rPh sb="4" eb="6">
      <t>ガッコウ</t>
    </rPh>
    <rPh sb="7" eb="9">
      <t>バアイ</t>
    </rPh>
    <rPh sb="11" eb="12">
      <t>チュウ</t>
    </rPh>
    <rPh sb="12" eb="13">
      <t>コウ</t>
    </rPh>
    <rPh sb="13" eb="14">
      <t>ダイ</t>
    </rPh>
    <phoneticPr fontId="2"/>
  </si>
  <si>
    <t>リレー</t>
    <phoneticPr fontId="2"/>
  </si>
  <si>
    <t>400mR</t>
  </si>
  <si>
    <t>1600mR</t>
  </si>
  <si>
    <t>1600mR</t>
    <phoneticPr fontId="2"/>
  </si>
  <si>
    <t>個人種目③</t>
    <rPh sb="0" eb="2">
      <t>コジン</t>
    </rPh>
    <rPh sb="2" eb="4">
      <t>シュモク</t>
    </rPh>
    <phoneticPr fontId="2"/>
  </si>
  <si>
    <t>駅伝混合</t>
    <rPh sb="0" eb="2">
      <t>エキデン</t>
    </rPh>
    <rPh sb="2" eb="4">
      <t>コンゴウ</t>
    </rPh>
    <phoneticPr fontId="2"/>
  </si>
  <si>
    <t>100m①</t>
  </si>
  <si>
    <t>100m②</t>
  </si>
  <si>
    <t>個人種目３種目</t>
    <rPh sb="0" eb="2">
      <t>コジン</t>
    </rPh>
    <rPh sb="2" eb="4">
      <t>シュモク</t>
    </rPh>
    <rPh sb="5" eb="7">
      <t>シュモク</t>
    </rPh>
    <phoneticPr fontId="2"/>
  </si>
  <si>
    <t>200m</t>
  </si>
  <si>
    <t>400mR</t>
    <phoneticPr fontId="2"/>
  </si>
  <si>
    <t>学校名</t>
    <rPh sb="0" eb="3">
      <t>ガッコウメイ</t>
    </rPh>
    <phoneticPr fontId="2"/>
  </si>
  <si>
    <t>1種目</t>
    <rPh sb="1" eb="3">
      <t>シュモク</t>
    </rPh>
    <phoneticPr fontId="2"/>
  </si>
  <si>
    <t>2種目</t>
    <rPh sb="1" eb="3">
      <t>シュモク</t>
    </rPh>
    <phoneticPr fontId="2"/>
  </si>
  <si>
    <t>男集計</t>
    <rPh sb="0" eb="1">
      <t>オトコ</t>
    </rPh>
    <rPh sb="1" eb="3">
      <t>シュウケイ</t>
    </rPh>
    <phoneticPr fontId="2"/>
  </si>
  <si>
    <t>手集計</t>
    <rPh sb="0" eb="1">
      <t>テ</t>
    </rPh>
    <rPh sb="1" eb="3">
      <t>シュウケイ</t>
    </rPh>
    <phoneticPr fontId="2"/>
  </si>
  <si>
    <t>女集計</t>
    <rPh sb="0" eb="1">
      <t>オンナ</t>
    </rPh>
    <rPh sb="1" eb="3">
      <t>シュウケイ</t>
    </rPh>
    <phoneticPr fontId="2"/>
  </si>
  <si>
    <t>100mYH</t>
  </si>
  <si>
    <t>100mYH</t>
    <phoneticPr fontId="2"/>
  </si>
  <si>
    <t>100mH</t>
  </si>
  <si>
    <t>100mH</t>
    <phoneticPr fontId="2"/>
  </si>
  <si>
    <t>300mH</t>
  </si>
  <si>
    <t>300mH</t>
    <phoneticPr fontId="2"/>
  </si>
  <si>
    <t>400mH</t>
  </si>
  <si>
    <t>400mH</t>
    <phoneticPr fontId="2"/>
  </si>
  <si>
    <t>棒高跳</t>
    <rPh sb="0" eb="1">
      <t>ボウ</t>
    </rPh>
    <rPh sb="1" eb="3">
      <t>タカト</t>
    </rPh>
    <phoneticPr fontId="2"/>
  </si>
  <si>
    <t>三段跳</t>
    <rPh sb="0" eb="3">
      <t>サンダント</t>
    </rPh>
    <phoneticPr fontId="2"/>
  </si>
  <si>
    <t>円盤投</t>
    <rPh sb="0" eb="3">
      <t>エンバンナ</t>
    </rPh>
    <phoneticPr fontId="2"/>
  </si>
  <si>
    <t>ハンマー投</t>
    <rPh sb="4" eb="5">
      <t>ナ</t>
    </rPh>
    <phoneticPr fontId="2"/>
  </si>
  <si>
    <t>やり投</t>
    <rPh sb="2" eb="3">
      <t>ナ</t>
    </rPh>
    <phoneticPr fontId="2"/>
  </si>
  <si>
    <t>300m</t>
  </si>
  <si>
    <t>400m</t>
  </si>
  <si>
    <t>800m</t>
  </si>
  <si>
    <t>110mJH</t>
  </si>
  <si>
    <t>110mJH</t>
    <phoneticPr fontId="2"/>
  </si>
  <si>
    <t>110mH</t>
  </si>
  <si>
    <t>110mH</t>
    <phoneticPr fontId="2"/>
  </si>
  <si>
    <t>300mH</t>
    <phoneticPr fontId="2"/>
  </si>
  <si>
    <t>砲丸投(6)</t>
    <rPh sb="0" eb="3">
      <t>ホウガンナ</t>
    </rPh>
    <phoneticPr fontId="2"/>
  </si>
  <si>
    <t>砲丸投(7,2)</t>
    <rPh sb="0" eb="3">
      <t>ホウガンナ</t>
    </rPh>
    <phoneticPr fontId="2"/>
  </si>
  <si>
    <t>円盤投(1.5)</t>
    <rPh sb="0" eb="3">
      <t>エンバンナ</t>
    </rPh>
    <phoneticPr fontId="2"/>
  </si>
  <si>
    <t>円盤投(1.75)</t>
    <rPh sb="0" eb="3">
      <t>エンバンナ</t>
    </rPh>
    <phoneticPr fontId="2"/>
  </si>
  <si>
    <t>円盤投(2)</t>
    <rPh sb="0" eb="3">
      <t>エンバンナ</t>
    </rPh>
    <phoneticPr fontId="2"/>
  </si>
  <si>
    <t>ハンマー投(6)</t>
    <rPh sb="4" eb="5">
      <t>ナ</t>
    </rPh>
    <phoneticPr fontId="2"/>
  </si>
  <si>
    <t>ハンマー投(7.2)</t>
    <rPh sb="4" eb="5">
      <t>ナ</t>
    </rPh>
    <phoneticPr fontId="2"/>
  </si>
  <si>
    <t>400mR</t>
    <phoneticPr fontId="2"/>
  </si>
  <si>
    <t>1600mR</t>
    <phoneticPr fontId="2"/>
  </si>
  <si>
    <t>1000m</t>
  </si>
  <si>
    <t>1500m</t>
  </si>
  <si>
    <t>ｼﾞｬﾍﾞﾘｯｸｽﾛｰ</t>
  </si>
  <si>
    <t>3種目</t>
    <rPh sb="1" eb="3">
      <t>シュモク</t>
    </rPh>
    <phoneticPr fontId="2"/>
  </si>
  <si>
    <t>※ 駅伝男子は６名、女子は５名です。</t>
    <rPh sb="2" eb="4">
      <t>エキデン</t>
    </rPh>
    <rPh sb="4" eb="6">
      <t>ダンシ</t>
    </rPh>
    <rPh sb="8" eb="9">
      <t>メイ</t>
    </rPh>
    <rPh sb="10" eb="12">
      <t>ジョシ</t>
    </rPh>
    <rPh sb="14" eb="15">
      <t>メイ</t>
    </rPh>
    <phoneticPr fontId="2"/>
  </si>
  <si>
    <t>※ 個人種目、リレーに関しては最高記録を入力してください。初出場の場合は「初」を入力してください。</t>
    <rPh sb="2" eb="4">
      <t>コジン</t>
    </rPh>
    <rPh sb="4" eb="6">
      <t>シュモク</t>
    </rPh>
    <rPh sb="11" eb="12">
      <t>カン</t>
    </rPh>
    <rPh sb="15" eb="17">
      <t>サイコウ</t>
    </rPh>
    <rPh sb="17" eb="19">
      <t>キロク</t>
    </rPh>
    <rPh sb="20" eb="22">
      <t>ニュウリョク</t>
    </rPh>
    <rPh sb="29" eb="30">
      <t>ハジ</t>
    </rPh>
    <rPh sb="30" eb="32">
      <t>シュツジョウ</t>
    </rPh>
    <rPh sb="33" eb="35">
      <t>バアイ</t>
    </rPh>
    <rPh sb="37" eb="38">
      <t>ハツ</t>
    </rPh>
    <rPh sb="40" eb="42">
      <t>ニュウリョク</t>
    </rPh>
    <phoneticPr fontId="2"/>
  </si>
  <si>
    <r>
      <t>※ 釧路根室地区以外の選手</t>
    </r>
    <r>
      <rPr>
        <b/>
        <sz val="10"/>
        <color theme="1"/>
        <rFont val="ＭＳ Ｐ明朝"/>
        <family val="1"/>
        <charset val="128"/>
      </rPr>
      <t>のゼッケンは地区で使用している№を入力の上、そのゼッケンをつけて大会に出場してください。</t>
    </r>
    <rPh sb="2" eb="4">
      <t>クシロ</t>
    </rPh>
    <rPh sb="4" eb="6">
      <t>ネムロ</t>
    </rPh>
    <rPh sb="6" eb="8">
      <t>チク</t>
    </rPh>
    <rPh sb="8" eb="10">
      <t>イガイ</t>
    </rPh>
    <rPh sb="11" eb="13">
      <t>センシュ</t>
    </rPh>
    <rPh sb="19" eb="21">
      <t>チク</t>
    </rPh>
    <rPh sb="22" eb="24">
      <t>シヨウ</t>
    </rPh>
    <rPh sb="30" eb="32">
      <t>ニュウリョク</t>
    </rPh>
    <rPh sb="33" eb="34">
      <t>ウエ</t>
    </rPh>
    <rPh sb="45" eb="47">
      <t>タイカイ</t>
    </rPh>
    <rPh sb="48" eb="50">
      <t>シュツジョウ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</si>
</sst>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@&quot;　　印&quot;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18"/>
      <color indexed="12"/>
      <name val="ＭＳ Ｐ明朝"/>
      <family val="1"/>
      <charset val="128"/>
    </font>
    <font>
      <u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u/>
      <sz val="11"/>
      <color indexed="10"/>
      <name val="ＭＳ Ｐ明朝"/>
      <family val="1"/>
      <charset val="128"/>
    </font>
    <font>
      <b/>
      <u/>
      <sz val="11"/>
      <color indexed="10"/>
      <name val="ＭＳ 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8"/>
      <color rgb="FF000000"/>
      <name val="ＭＳ Ｐゴシック"/>
      <family val="3"/>
      <charset val="128"/>
    </font>
    <font>
      <b/>
      <sz val="10"/>
      <color rgb="FFC00000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31">
    <xf numFmtId="0" fontId="0" fillId="0" borderId="0" xfId="0"/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5" fontId="3" fillId="0" borderId="0" xfId="1" applyNumberFormat="1" applyFont="1" applyBorder="1" applyAlignment="1">
      <alignment horizontal="right" vertical="center" indent="1"/>
    </xf>
    <xf numFmtId="0" fontId="6" fillId="0" borderId="0" xfId="1" applyFont="1">
      <alignment vertical="center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 indent="4"/>
    </xf>
    <xf numFmtId="0" fontId="0" fillId="0" borderId="0" xfId="0" applyNumberFormat="1" applyBorder="1"/>
    <xf numFmtId="0" fontId="7" fillId="0" borderId="0" xfId="1" applyFont="1" applyAlignment="1">
      <alignment vertical="top" shrinkToFit="1"/>
    </xf>
    <xf numFmtId="49" fontId="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left" vertical="center" indent="2"/>
    </xf>
    <xf numFmtId="0" fontId="14" fillId="0" borderId="0" xfId="1" applyFont="1">
      <alignment vertical="center"/>
    </xf>
    <xf numFmtId="0" fontId="16" fillId="0" borderId="0" xfId="1" applyFont="1" applyAlignment="1">
      <alignment horizontal="left" vertical="center" indent="1"/>
    </xf>
    <xf numFmtId="0" fontId="7" fillId="0" borderId="0" xfId="1" applyFont="1" applyBorder="1" applyAlignment="1">
      <alignment vertical="center" shrinkToFit="1"/>
    </xf>
    <xf numFmtId="0" fontId="17" fillId="0" borderId="14" xfId="1" applyFont="1" applyBorder="1" applyAlignment="1">
      <alignment horizontal="center" vertical="center" shrinkToFit="1"/>
    </xf>
    <xf numFmtId="0" fontId="18" fillId="0" borderId="19" xfId="1" applyFont="1" applyBorder="1" applyAlignment="1" applyProtection="1">
      <alignment horizontal="center" vertical="center" shrinkToFit="1"/>
      <protection locked="0"/>
    </xf>
    <xf numFmtId="0" fontId="18" fillId="0" borderId="17" xfId="1" applyFont="1" applyBorder="1" applyAlignment="1" applyProtection="1">
      <alignment horizontal="left" vertical="center" shrinkToFit="1"/>
      <protection locked="0"/>
    </xf>
    <xf numFmtId="49" fontId="19" fillId="0" borderId="17" xfId="1" applyNumberFormat="1" applyFont="1" applyBorder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1" xfId="1" applyFont="1" applyBorder="1" applyAlignment="1" applyProtection="1">
      <alignment horizontal="center" vertical="center" shrinkToFit="1"/>
      <protection locked="0"/>
    </xf>
    <xf numFmtId="49" fontId="19" fillId="0" borderId="4" xfId="1" applyNumberFormat="1" applyFont="1" applyBorder="1" applyAlignment="1" applyProtection="1">
      <alignment horizontal="right" vertical="center"/>
      <protection locked="0"/>
    </xf>
    <xf numFmtId="49" fontId="19" fillId="0" borderId="21" xfId="1" applyNumberFormat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>
      <alignment horizontal="center" vertical="center" shrinkToFit="1"/>
    </xf>
    <xf numFmtId="0" fontId="18" fillId="0" borderId="18" xfId="1" applyFont="1" applyBorder="1" applyAlignment="1" applyProtection="1">
      <alignment horizontal="center" vertical="center" shrinkToFit="1"/>
      <protection locked="0"/>
    </xf>
    <xf numFmtId="0" fontId="18" fillId="0" borderId="2" xfId="1" applyFont="1" applyBorder="1" applyAlignment="1" applyProtection="1">
      <alignment horizontal="left" vertical="center" shrinkToFit="1"/>
      <protection locked="0"/>
    </xf>
    <xf numFmtId="49" fontId="19" fillId="0" borderId="2" xfId="1" applyNumberFormat="1" applyFont="1" applyBorder="1" applyAlignment="1" applyProtection="1">
      <alignment horizontal="center" vertical="center"/>
      <protection locked="0"/>
    </xf>
    <xf numFmtId="0" fontId="19" fillId="0" borderId="5" xfId="1" applyFont="1" applyBorder="1" applyAlignment="1" applyProtection="1">
      <alignment horizontal="center" vertical="center"/>
      <protection locked="0"/>
    </xf>
    <xf numFmtId="49" fontId="19" fillId="0" borderId="5" xfId="1" applyNumberFormat="1" applyFont="1" applyBorder="1" applyAlignment="1" applyProtection="1">
      <alignment horizontal="right" vertical="center"/>
      <protection locked="0"/>
    </xf>
    <xf numFmtId="49" fontId="19" fillId="0" borderId="22" xfId="1" applyNumberFormat="1" applyFont="1" applyBorder="1" applyAlignment="1" applyProtection="1">
      <alignment horizontal="center" vertical="center"/>
      <protection locked="0"/>
    </xf>
    <xf numFmtId="0" fontId="19" fillId="0" borderId="8" xfId="1" applyFont="1" applyBorder="1" applyAlignment="1" applyProtection="1">
      <alignment horizontal="center" vertical="center"/>
      <protection locked="0"/>
    </xf>
    <xf numFmtId="0" fontId="19" fillId="0" borderId="2" xfId="1" applyFont="1" applyBorder="1" applyAlignment="1" applyProtection="1">
      <alignment horizontal="center" vertical="center"/>
      <protection locked="0"/>
    </xf>
    <xf numFmtId="49" fontId="19" fillId="0" borderId="3" xfId="1" applyNumberFormat="1" applyFont="1" applyBorder="1" applyAlignment="1" applyProtection="1">
      <alignment horizontal="center" vertical="center"/>
      <protection locked="0"/>
    </xf>
    <xf numFmtId="0" fontId="19" fillId="0" borderId="3" xfId="1" applyFont="1" applyBorder="1" applyAlignment="1" applyProtection="1">
      <alignment horizontal="center" vertical="center"/>
      <protection locked="0"/>
    </xf>
    <xf numFmtId="0" fontId="19" fillId="0" borderId="20" xfId="1" applyFont="1" applyBorder="1" applyAlignment="1" applyProtection="1">
      <alignment horizontal="center" vertical="center" shrinkToFit="1"/>
      <protection locked="0"/>
    </xf>
    <xf numFmtId="49" fontId="19" fillId="0" borderId="6" xfId="1" applyNumberFormat="1" applyFont="1" applyBorder="1" applyAlignment="1" applyProtection="1">
      <alignment horizontal="right" vertical="center"/>
      <protection locked="0"/>
    </xf>
    <xf numFmtId="49" fontId="19" fillId="0" borderId="23" xfId="1" applyNumberFormat="1" applyFont="1" applyBorder="1" applyAlignment="1" applyProtection="1">
      <alignment horizontal="center" vertical="center"/>
      <protection locked="0"/>
    </xf>
    <xf numFmtId="0" fontId="19" fillId="0" borderId="9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>
      <alignment horizontal="center" vertical="center" shrinkToFit="1"/>
    </xf>
    <xf numFmtId="0" fontId="18" fillId="0" borderId="25" xfId="1" applyFont="1" applyBorder="1" applyAlignment="1" applyProtection="1">
      <alignment horizontal="center" vertical="center" shrinkToFit="1"/>
      <protection locked="0"/>
    </xf>
    <xf numFmtId="0" fontId="18" fillId="0" borderId="26" xfId="1" applyFont="1" applyBorder="1" applyAlignment="1" applyProtection="1">
      <alignment horizontal="left" vertical="center" shrinkToFit="1"/>
      <protection locked="0"/>
    </xf>
    <xf numFmtId="49" fontId="19" fillId="0" borderId="26" xfId="1" applyNumberFormat="1" applyFont="1" applyBorder="1" applyAlignment="1" applyProtection="1">
      <alignment horizontal="center" vertical="center"/>
      <protection locked="0"/>
    </xf>
    <xf numFmtId="0" fontId="19" fillId="0" borderId="26" xfId="1" applyFont="1" applyBorder="1" applyAlignment="1" applyProtection="1">
      <alignment horizontal="center" vertical="center"/>
      <protection locked="0"/>
    </xf>
    <xf numFmtId="0" fontId="19" fillId="0" borderId="24" xfId="1" applyFont="1" applyBorder="1" applyAlignment="1" applyProtection="1">
      <alignment horizontal="center" vertical="center" shrinkToFit="1"/>
      <protection locked="0"/>
    </xf>
    <xf numFmtId="49" fontId="19" fillId="0" borderId="27" xfId="1" applyNumberFormat="1" applyFont="1" applyBorder="1" applyAlignment="1" applyProtection="1">
      <alignment horizontal="right" vertical="center"/>
      <protection locked="0"/>
    </xf>
    <xf numFmtId="49" fontId="19" fillId="0" borderId="28" xfId="1" applyNumberFormat="1" applyFont="1" applyBorder="1" applyAlignment="1" applyProtection="1">
      <alignment horizontal="center" vertical="center"/>
      <protection locked="0"/>
    </xf>
    <xf numFmtId="0" fontId="19" fillId="0" borderId="10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29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1" xfId="1" applyFont="1" applyBorder="1" applyAlignment="1">
      <alignment horizontal="right" vertical="center"/>
    </xf>
    <xf numFmtId="0" fontId="6" fillId="0" borderId="27" xfId="1" applyFont="1" applyBorder="1" applyAlignment="1">
      <alignment horizontal="center" vertical="center"/>
    </xf>
    <xf numFmtId="49" fontId="3" fillId="0" borderId="35" xfId="1" applyNumberFormat="1" applyFont="1" applyBorder="1" applyAlignment="1">
      <alignment horizontal="right" vertical="center"/>
    </xf>
    <xf numFmtId="0" fontId="3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19" fillId="0" borderId="32" xfId="1" applyFont="1" applyBorder="1" applyAlignment="1" applyProtection="1">
      <alignment horizontal="center" vertical="center" shrinkToFit="1"/>
      <protection locked="0"/>
    </xf>
    <xf numFmtId="0" fontId="19" fillId="0" borderId="5" xfId="1" applyFont="1" applyBorder="1" applyAlignment="1" applyProtection="1">
      <alignment horizontal="center" vertical="center" shrinkToFit="1"/>
      <protection locked="0"/>
    </xf>
    <xf numFmtId="0" fontId="18" fillId="0" borderId="2" xfId="1" applyFont="1" applyBorder="1" applyAlignment="1" applyProtection="1">
      <alignment horizontal="left" vertical="center" wrapText="1" shrinkToFit="1"/>
      <protection locked="0"/>
    </xf>
    <xf numFmtId="0" fontId="19" fillId="0" borderId="33" xfId="1" applyFont="1" applyBorder="1" applyAlignment="1" applyProtection="1">
      <alignment horizontal="center" vertical="center" shrinkToFit="1"/>
      <protection locked="0"/>
    </xf>
    <xf numFmtId="0" fontId="19" fillId="0" borderId="6" xfId="1" applyFont="1" applyBorder="1" applyAlignment="1" applyProtection="1">
      <alignment horizontal="center" vertical="center" shrinkToFit="1"/>
      <protection locked="0"/>
    </xf>
    <xf numFmtId="0" fontId="19" fillId="0" borderId="34" xfId="1" applyFont="1" applyBorder="1" applyAlignment="1" applyProtection="1">
      <alignment horizontal="center" vertical="center" shrinkToFit="1"/>
      <protection locked="0"/>
    </xf>
    <xf numFmtId="0" fontId="19" fillId="0" borderId="27" xfId="1" applyFont="1" applyBorder="1" applyAlignment="1" applyProtection="1">
      <alignment horizontal="center" vertical="center" shrinkToFit="1"/>
      <protection locked="0"/>
    </xf>
    <xf numFmtId="49" fontId="19" fillId="0" borderId="1" xfId="1" applyNumberFormat="1" applyFont="1" applyBorder="1" applyAlignment="1">
      <alignment horizontal="center" vertical="center" shrinkToFit="1"/>
    </xf>
    <xf numFmtId="49" fontId="19" fillId="0" borderId="1" xfId="1" applyNumberFormat="1" applyFont="1" applyBorder="1" applyAlignment="1" applyProtection="1">
      <alignment horizontal="center" vertical="center"/>
      <protection locked="0"/>
    </xf>
    <xf numFmtId="0" fontId="19" fillId="0" borderId="37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49" fontId="6" fillId="0" borderId="42" xfId="1" applyNumberFormat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textRotation="255"/>
    </xf>
    <xf numFmtId="0" fontId="6" fillId="0" borderId="34" xfId="1" applyFont="1" applyBorder="1" applyAlignment="1">
      <alignment horizontal="center" vertical="center" shrinkToFit="1"/>
    </xf>
    <xf numFmtId="49" fontId="19" fillId="0" borderId="66" xfId="1" applyNumberFormat="1" applyFont="1" applyBorder="1" applyAlignment="1" applyProtection="1">
      <alignment horizontal="center" vertical="center" shrinkToFit="1"/>
      <protection locked="0"/>
    </xf>
    <xf numFmtId="49" fontId="19" fillId="0" borderId="67" xfId="1" applyNumberFormat="1" applyFont="1" applyBorder="1" applyAlignment="1" applyProtection="1">
      <alignment horizontal="center" vertical="center" shrinkToFit="1"/>
      <protection locked="0"/>
    </xf>
    <xf numFmtId="49" fontId="19" fillId="0" borderId="68" xfId="1" applyNumberFormat="1" applyFont="1" applyBorder="1" applyAlignment="1" applyProtection="1">
      <alignment horizontal="center" vertical="center" shrinkToFit="1"/>
      <protection locked="0"/>
    </xf>
    <xf numFmtId="49" fontId="19" fillId="0" borderId="69" xfId="1" applyNumberFormat="1" applyFont="1" applyBorder="1" applyAlignment="1" applyProtection="1">
      <alignment horizontal="center" vertical="center" shrinkToFit="1"/>
      <protection locked="0"/>
    </xf>
    <xf numFmtId="0" fontId="21" fillId="0" borderId="0" xfId="1" applyFont="1">
      <alignment vertical="center"/>
    </xf>
    <xf numFmtId="176" fontId="21" fillId="0" borderId="0" xfId="1" applyNumberFormat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NumberFormat="1" applyFont="1" applyBorder="1" applyAlignment="1">
      <alignment horizontal="right" vertical="center" indent="1"/>
    </xf>
    <xf numFmtId="0" fontId="21" fillId="0" borderId="0" xfId="1" applyFont="1" applyBorder="1">
      <alignment vertical="center"/>
    </xf>
    <xf numFmtId="0" fontId="24" fillId="0" borderId="14" xfId="1" applyFont="1" applyBorder="1" applyAlignment="1">
      <alignment horizontal="center" vertical="center" shrinkToFit="1"/>
    </xf>
    <xf numFmtId="0" fontId="25" fillId="0" borderId="19" xfId="1" applyFont="1" applyBorder="1" applyAlignment="1" applyProtection="1">
      <alignment horizontal="center" vertical="center" shrinkToFit="1"/>
      <protection locked="0"/>
    </xf>
    <xf numFmtId="0" fontId="25" fillId="0" borderId="17" xfId="1" applyFont="1" applyBorder="1" applyAlignment="1" applyProtection="1">
      <alignment horizontal="left" vertical="center" shrinkToFit="1"/>
      <protection locked="0"/>
    </xf>
    <xf numFmtId="49" fontId="21" fillId="0" borderId="17" xfId="1" applyNumberFormat="1" applyFont="1" applyBorder="1" applyAlignment="1" applyProtection="1">
      <alignment horizontal="center" vertical="center"/>
      <protection locked="0"/>
    </xf>
    <xf numFmtId="0" fontId="21" fillId="0" borderId="15" xfId="1" applyFont="1" applyBorder="1" applyAlignment="1" applyProtection="1">
      <alignment horizontal="center" vertical="center"/>
      <protection locked="0"/>
    </xf>
    <xf numFmtId="0" fontId="21" fillId="0" borderId="32" xfId="1" applyFont="1" applyBorder="1" applyAlignment="1" applyProtection="1">
      <alignment horizontal="center" vertical="center" shrinkToFit="1"/>
      <protection locked="0"/>
    </xf>
    <xf numFmtId="0" fontId="21" fillId="0" borderId="5" xfId="1" applyFont="1" applyBorder="1" applyAlignment="1" applyProtection="1">
      <alignment horizontal="center" vertical="center" shrinkToFit="1"/>
      <protection locked="0"/>
    </xf>
    <xf numFmtId="0" fontId="21" fillId="0" borderId="11" xfId="1" applyFont="1" applyBorder="1" applyAlignment="1" applyProtection="1">
      <alignment horizontal="center" vertical="center" shrinkToFit="1"/>
      <protection locked="0"/>
    </xf>
    <xf numFmtId="49" fontId="21" fillId="0" borderId="4" xfId="1" applyNumberFormat="1" applyFont="1" applyBorder="1" applyAlignment="1" applyProtection="1">
      <alignment horizontal="right" vertical="center"/>
      <protection locked="0"/>
    </xf>
    <xf numFmtId="49" fontId="21" fillId="0" borderId="66" xfId="1" applyNumberFormat="1" applyFont="1" applyBorder="1" applyAlignment="1" applyProtection="1">
      <alignment horizontal="center" vertical="center" shrinkToFit="1"/>
      <protection locked="0"/>
    </xf>
    <xf numFmtId="49" fontId="21" fillId="0" borderId="21" xfId="1" applyNumberFormat="1" applyFont="1" applyBorder="1" applyAlignment="1" applyProtection="1">
      <alignment horizontal="center" vertical="center"/>
      <protection locked="0"/>
    </xf>
    <xf numFmtId="0" fontId="21" fillId="0" borderId="16" xfId="1" applyFont="1" applyBorder="1" applyAlignment="1" applyProtection="1">
      <alignment horizontal="center" vertical="center"/>
      <protection locked="0"/>
    </xf>
    <xf numFmtId="0" fontId="24" fillId="0" borderId="11" xfId="1" applyFont="1" applyBorder="1" applyAlignment="1">
      <alignment horizontal="center" vertical="center" shrinkToFit="1"/>
    </xf>
    <xf numFmtId="0" fontId="25" fillId="0" borderId="18" xfId="1" applyFont="1" applyBorder="1" applyAlignment="1" applyProtection="1">
      <alignment horizontal="center" vertical="center" shrinkToFit="1"/>
      <protection locked="0"/>
    </xf>
    <xf numFmtId="0" fontId="25" fillId="0" borderId="2" xfId="1" applyFont="1" applyBorder="1" applyAlignment="1" applyProtection="1">
      <alignment horizontal="left" vertical="center" wrapText="1" shrinkToFit="1"/>
      <protection locked="0"/>
    </xf>
    <xf numFmtId="49" fontId="21" fillId="0" borderId="2" xfId="1" applyNumberFormat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49" fontId="21" fillId="0" borderId="5" xfId="1" applyNumberFormat="1" applyFont="1" applyBorder="1" applyAlignment="1" applyProtection="1">
      <alignment horizontal="right" vertical="center"/>
      <protection locked="0"/>
    </xf>
    <xf numFmtId="49" fontId="21" fillId="0" borderId="67" xfId="1" applyNumberFormat="1" applyFont="1" applyBorder="1" applyAlignment="1" applyProtection="1">
      <alignment horizontal="center" vertical="center" shrinkToFit="1"/>
      <protection locked="0"/>
    </xf>
    <xf numFmtId="49" fontId="21" fillId="0" borderId="22" xfId="1" applyNumberFormat="1" applyFont="1" applyBorder="1" applyAlignment="1" applyProtection="1">
      <alignment horizontal="center" vertical="center"/>
      <protection locked="0"/>
    </xf>
    <xf numFmtId="0" fontId="21" fillId="0" borderId="8" xfId="1" applyFont="1" applyBorder="1" applyAlignment="1" applyProtection="1">
      <alignment horizontal="center" vertical="center"/>
      <protection locked="0"/>
    </xf>
    <xf numFmtId="0" fontId="25" fillId="0" borderId="2" xfId="1" applyFont="1" applyBorder="1" applyAlignment="1" applyProtection="1">
      <alignment horizontal="left" vertical="center" shrinkToFit="1"/>
      <protection locked="0"/>
    </xf>
    <xf numFmtId="0" fontId="21" fillId="0" borderId="2" xfId="1" applyFont="1" applyBorder="1" applyAlignment="1" applyProtection="1">
      <alignment horizontal="center" vertical="center"/>
      <protection locked="0"/>
    </xf>
    <xf numFmtId="49" fontId="21" fillId="0" borderId="3" xfId="1" applyNumberFormat="1" applyFont="1" applyBorder="1" applyAlignment="1" applyProtection="1">
      <alignment horizontal="center" vertical="center"/>
      <protection locked="0"/>
    </xf>
    <xf numFmtId="0" fontId="21" fillId="0" borderId="3" xfId="1" applyFont="1" applyBorder="1" applyAlignment="1" applyProtection="1">
      <alignment horizontal="center" vertical="center"/>
      <protection locked="0"/>
    </xf>
    <xf numFmtId="0" fontId="21" fillId="0" borderId="33" xfId="1" applyFont="1" applyBorder="1" applyAlignment="1" applyProtection="1">
      <alignment horizontal="center" vertical="center" shrinkToFit="1"/>
      <protection locked="0"/>
    </xf>
    <xf numFmtId="0" fontId="21" fillId="0" borderId="6" xfId="1" applyFont="1" applyBorder="1" applyAlignment="1" applyProtection="1">
      <alignment horizontal="center" vertical="center" shrinkToFit="1"/>
      <protection locked="0"/>
    </xf>
    <xf numFmtId="0" fontId="21" fillId="0" borderId="20" xfId="1" applyFont="1" applyBorder="1" applyAlignment="1" applyProtection="1">
      <alignment horizontal="center" vertical="center" shrinkToFit="1"/>
      <protection locked="0"/>
    </xf>
    <xf numFmtId="49" fontId="21" fillId="0" borderId="6" xfId="1" applyNumberFormat="1" applyFont="1" applyBorder="1" applyAlignment="1" applyProtection="1">
      <alignment horizontal="right" vertical="center"/>
      <protection locked="0"/>
    </xf>
    <xf numFmtId="49" fontId="21" fillId="0" borderId="68" xfId="1" applyNumberFormat="1" applyFont="1" applyBorder="1" applyAlignment="1" applyProtection="1">
      <alignment horizontal="center" vertical="center" shrinkToFit="1"/>
      <protection locked="0"/>
    </xf>
    <xf numFmtId="49" fontId="21" fillId="0" borderId="23" xfId="1" applyNumberFormat="1" applyFont="1" applyBorder="1" applyAlignment="1" applyProtection="1">
      <alignment horizontal="center" vertical="center"/>
      <protection locked="0"/>
    </xf>
    <xf numFmtId="0" fontId="21" fillId="0" borderId="9" xfId="1" applyFont="1" applyBorder="1" applyAlignment="1" applyProtection="1">
      <alignment horizontal="center" vertical="center"/>
      <protection locked="0"/>
    </xf>
    <xf numFmtId="0" fontId="24" fillId="0" borderId="24" xfId="1" applyFont="1" applyBorder="1" applyAlignment="1">
      <alignment horizontal="center" vertical="center" shrinkToFit="1"/>
    </xf>
    <xf numFmtId="0" fontId="25" fillId="0" borderId="25" xfId="1" applyFont="1" applyBorder="1" applyAlignment="1" applyProtection="1">
      <alignment horizontal="center" vertical="center" shrinkToFit="1"/>
      <protection locked="0"/>
    </xf>
    <xf numFmtId="0" fontId="25" fillId="0" borderId="26" xfId="1" applyFont="1" applyBorder="1" applyAlignment="1" applyProtection="1">
      <alignment horizontal="left" vertical="center" shrinkToFit="1"/>
      <protection locked="0"/>
    </xf>
    <xf numFmtId="49" fontId="21" fillId="0" borderId="26" xfId="1" applyNumberFormat="1" applyFont="1" applyBorder="1" applyAlignment="1" applyProtection="1">
      <alignment horizontal="center" vertical="center"/>
      <protection locked="0"/>
    </xf>
    <xf numFmtId="0" fontId="21" fillId="0" borderId="26" xfId="1" applyFont="1" applyBorder="1" applyAlignment="1" applyProtection="1">
      <alignment horizontal="center" vertical="center"/>
      <protection locked="0"/>
    </xf>
    <xf numFmtId="0" fontId="21" fillId="0" borderId="34" xfId="1" applyFont="1" applyBorder="1" applyAlignment="1" applyProtection="1">
      <alignment horizontal="center" vertical="center" shrinkToFit="1"/>
      <protection locked="0"/>
    </xf>
    <xf numFmtId="0" fontId="21" fillId="0" borderId="27" xfId="1" applyFont="1" applyBorder="1" applyAlignment="1" applyProtection="1">
      <alignment horizontal="center" vertical="center" shrinkToFit="1"/>
      <protection locked="0"/>
    </xf>
    <xf numFmtId="0" fontId="21" fillId="0" borderId="24" xfId="1" applyFont="1" applyBorder="1" applyAlignment="1" applyProtection="1">
      <alignment horizontal="center" vertical="center" shrinkToFit="1"/>
      <protection locked="0"/>
    </xf>
    <xf numFmtId="49" fontId="21" fillId="0" borderId="27" xfId="1" applyNumberFormat="1" applyFont="1" applyBorder="1" applyAlignment="1" applyProtection="1">
      <alignment horizontal="right" vertical="center"/>
      <protection locked="0"/>
    </xf>
    <xf numFmtId="49" fontId="21" fillId="0" borderId="69" xfId="1" applyNumberFormat="1" applyFont="1" applyBorder="1" applyAlignment="1" applyProtection="1">
      <alignment horizontal="center" vertical="center" shrinkToFit="1"/>
      <protection locked="0"/>
    </xf>
    <xf numFmtId="49" fontId="21" fillId="0" borderId="28" xfId="1" applyNumberFormat="1" applyFont="1" applyBorder="1" applyAlignment="1" applyProtection="1">
      <alignment horizontal="center" vertical="center"/>
      <protection locked="0"/>
    </xf>
    <xf numFmtId="0" fontId="21" fillId="0" borderId="10" xfId="1" applyFont="1" applyBorder="1" applyAlignment="1" applyProtection="1">
      <alignment horizontal="center" vertical="center"/>
      <protection locked="0"/>
    </xf>
    <xf numFmtId="0" fontId="21" fillId="0" borderId="37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5" fontId="21" fillId="0" borderId="40" xfId="1" applyNumberFormat="1" applyFont="1" applyBorder="1" applyAlignment="1">
      <alignment horizontal="right" vertical="center" indent="1"/>
    </xf>
    <xf numFmtId="5" fontId="21" fillId="0" borderId="41" xfId="1" applyNumberFormat="1" applyFont="1" applyBorder="1" applyAlignment="1">
      <alignment horizontal="right" vertical="center" indent="1"/>
    </xf>
    <xf numFmtId="5" fontId="19" fillId="0" borderId="40" xfId="1" applyNumberFormat="1" applyFont="1" applyBorder="1" applyAlignment="1">
      <alignment horizontal="right" vertical="center" indent="1"/>
    </xf>
    <xf numFmtId="5" fontId="19" fillId="0" borderId="41" xfId="1" applyNumberFormat="1" applyFont="1" applyBorder="1" applyAlignment="1">
      <alignment horizontal="right" vertical="center" indent="1"/>
    </xf>
    <xf numFmtId="0" fontId="15" fillId="0" borderId="0" xfId="1" applyFont="1" applyBorder="1" applyAlignment="1">
      <alignment horizontal="left" vertical="center" indent="2"/>
    </xf>
    <xf numFmtId="49" fontId="4" fillId="0" borderId="0" xfId="1" applyNumberFormat="1" applyFont="1" applyBorder="1" applyAlignment="1">
      <alignment vertical="top" wrapText="1"/>
    </xf>
    <xf numFmtId="0" fontId="6" fillId="0" borderId="0" xfId="1" applyFont="1" applyBorder="1">
      <alignment vertical="center"/>
    </xf>
    <xf numFmtId="49" fontId="21" fillId="0" borderId="1" xfId="1" applyNumberFormat="1" applyFont="1" applyBorder="1" applyAlignment="1">
      <alignment horizontal="center" vertical="center" shrinkToFit="1"/>
    </xf>
    <xf numFmtId="49" fontId="21" fillId="0" borderId="1" xfId="1" applyNumberFormat="1" applyFont="1" applyBorder="1" applyAlignment="1" applyProtection="1">
      <alignment horizontal="center" vertical="center"/>
      <protection locked="0"/>
    </xf>
    <xf numFmtId="0" fontId="3" fillId="0" borderId="50" xfId="1" applyFont="1" applyBorder="1" applyAlignment="1">
      <alignment horizontal="center" vertical="center" justifyLastLine="1"/>
    </xf>
    <xf numFmtId="5" fontId="19" fillId="0" borderId="74" xfId="1" applyNumberFormat="1" applyFont="1" applyBorder="1" applyAlignment="1">
      <alignment horizontal="right" vertical="center" indent="1"/>
    </xf>
    <xf numFmtId="0" fontId="19" fillId="0" borderId="26" xfId="1" applyFont="1" applyBorder="1" applyAlignment="1">
      <alignment horizontal="center" vertical="center"/>
    </xf>
    <xf numFmtId="5" fontId="21" fillId="0" borderId="74" xfId="1" applyNumberFormat="1" applyFont="1" applyBorder="1" applyAlignment="1">
      <alignment horizontal="right" vertical="center" indent="1"/>
    </xf>
    <xf numFmtId="0" fontId="21" fillId="0" borderId="26" xfId="1" applyFont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shrinkToFit="1"/>
    </xf>
    <xf numFmtId="49" fontId="0" fillId="0" borderId="1" xfId="0" applyNumberFormat="1" applyBorder="1" applyAlignment="1">
      <alignment horizontal="right" vertical="center"/>
    </xf>
    <xf numFmtId="0" fontId="0" fillId="3" borderId="0" xfId="0" applyFill="1" applyAlignment="1">
      <alignment shrinkToFit="1"/>
    </xf>
    <xf numFmtId="5" fontId="21" fillId="0" borderId="25" xfId="1" applyNumberFormat="1" applyFont="1" applyBorder="1" applyAlignment="1">
      <alignment horizontal="right" vertical="center" indent="1"/>
    </xf>
    <xf numFmtId="5" fontId="21" fillId="0" borderId="28" xfId="1" applyNumberFormat="1" applyFont="1" applyBorder="1" applyAlignment="1">
      <alignment horizontal="right" vertical="center" indent="1"/>
    </xf>
    <xf numFmtId="5" fontId="21" fillId="0" borderId="75" xfId="1" applyNumberFormat="1" applyFont="1" applyBorder="1" applyAlignment="1">
      <alignment horizontal="right" vertical="center" indent="1"/>
    </xf>
    <xf numFmtId="5" fontId="21" fillId="0" borderId="42" xfId="1" applyNumberFormat="1" applyFont="1" applyBorder="1" applyAlignment="1">
      <alignment horizontal="right" vertical="center" indent="1"/>
    </xf>
    <xf numFmtId="0" fontId="3" fillId="0" borderId="32" xfId="1" applyFont="1" applyBorder="1" applyAlignment="1">
      <alignment horizontal="right" vertical="center" indent="1" shrinkToFit="1"/>
    </xf>
    <xf numFmtId="0" fontId="3" fillId="0" borderId="47" xfId="1" applyFont="1" applyBorder="1" applyAlignment="1">
      <alignment horizontal="right" vertical="center" indent="1" shrinkToFit="1"/>
    </xf>
    <xf numFmtId="5" fontId="21" fillId="0" borderId="18" xfId="1" applyNumberFormat="1" applyFont="1" applyBorder="1" applyAlignment="1">
      <alignment horizontal="right" vertical="center" indent="1"/>
    </xf>
    <xf numFmtId="5" fontId="21" fillId="0" borderId="22" xfId="1" applyNumberFormat="1" applyFont="1" applyBorder="1" applyAlignment="1">
      <alignment horizontal="right" vertical="center" indent="1"/>
    </xf>
    <xf numFmtId="0" fontId="3" fillId="0" borderId="34" xfId="1" applyFont="1" applyBorder="1" applyAlignment="1">
      <alignment horizontal="right" vertical="center" indent="1" shrinkToFit="1"/>
    </xf>
    <xf numFmtId="0" fontId="3" fillId="0" borderId="48" xfId="1" applyFont="1" applyBorder="1" applyAlignment="1">
      <alignment horizontal="right" vertical="center" indent="1" shrinkToFit="1"/>
    </xf>
    <xf numFmtId="0" fontId="6" fillId="0" borderId="0" xfId="1" applyFont="1" applyAlignment="1">
      <alignment horizontal="right" vertical="top" wrapText="1"/>
    </xf>
    <xf numFmtId="0" fontId="6" fillId="0" borderId="0" xfId="1" applyFont="1" applyAlignment="1">
      <alignment horizontal="right" vertical="top"/>
    </xf>
    <xf numFmtId="0" fontId="6" fillId="0" borderId="30" xfId="1" applyFont="1" applyBorder="1" applyAlignment="1">
      <alignment horizontal="center" vertical="center" shrinkToFit="1"/>
    </xf>
    <xf numFmtId="0" fontId="6" fillId="0" borderId="42" xfId="1" applyFont="1" applyBorder="1" applyAlignment="1">
      <alignment horizontal="center" vertical="center" shrinkToFit="1"/>
    </xf>
    <xf numFmtId="0" fontId="6" fillId="0" borderId="49" xfId="1" applyFont="1" applyBorder="1" applyAlignment="1">
      <alignment horizontal="center" vertical="center" shrinkToFit="1"/>
    </xf>
    <xf numFmtId="0" fontId="6" fillId="0" borderId="50" xfId="1" applyFont="1" applyBorder="1" applyAlignment="1">
      <alignment horizontal="center" vertical="center" shrinkToFit="1"/>
    </xf>
    <xf numFmtId="0" fontId="6" fillId="0" borderId="57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 wrapText="1"/>
    </xf>
    <xf numFmtId="0" fontId="6" fillId="0" borderId="60" xfId="1" applyFont="1" applyBorder="1" applyAlignment="1">
      <alignment horizontal="center" vertical="center" wrapText="1"/>
    </xf>
    <xf numFmtId="0" fontId="6" fillId="0" borderId="61" xfId="1" applyFont="1" applyBorder="1" applyAlignment="1">
      <alignment horizontal="center" vertical="center" shrinkToFit="1"/>
    </xf>
    <xf numFmtId="0" fontId="6" fillId="0" borderId="62" xfId="1" applyFont="1" applyBorder="1" applyAlignment="1">
      <alignment horizontal="center" vertical="center" shrinkToFit="1"/>
    </xf>
    <xf numFmtId="0" fontId="6" fillId="0" borderId="63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 wrapText="1"/>
    </xf>
    <xf numFmtId="0" fontId="6" fillId="0" borderId="50" xfId="1" applyFont="1" applyBorder="1" applyAlignment="1">
      <alignment horizontal="center" vertical="center" wrapText="1"/>
    </xf>
    <xf numFmtId="0" fontId="6" fillId="0" borderId="50" xfId="1" applyFont="1" applyBorder="1" applyAlignment="1">
      <alignment horizontal="center" vertical="center"/>
    </xf>
    <xf numFmtId="49" fontId="3" fillId="0" borderId="51" xfId="1" applyNumberFormat="1" applyFont="1" applyBorder="1" applyAlignment="1">
      <alignment horizontal="center" vertical="center"/>
    </xf>
    <xf numFmtId="49" fontId="3" fillId="0" borderId="70" xfId="1" applyNumberFormat="1" applyFont="1" applyBorder="1" applyAlignment="1">
      <alignment horizontal="center" vertical="center"/>
    </xf>
    <xf numFmtId="49" fontId="3" fillId="0" borderId="52" xfId="1" applyNumberFormat="1" applyFont="1" applyBorder="1" applyAlignment="1">
      <alignment horizontal="center" vertical="center"/>
    </xf>
    <xf numFmtId="49" fontId="3" fillId="0" borderId="29" xfId="1" applyNumberFormat="1" applyFont="1" applyBorder="1" applyAlignment="1">
      <alignment horizontal="right" vertical="center"/>
    </xf>
    <xf numFmtId="49" fontId="13" fillId="0" borderId="51" xfId="1" applyNumberFormat="1" applyFont="1" applyBorder="1" applyAlignment="1" applyProtection="1">
      <alignment horizontal="center" vertical="center" shrinkToFit="1"/>
      <protection locked="0"/>
    </xf>
    <xf numFmtId="49" fontId="13" fillId="0" borderId="52" xfId="1" applyNumberFormat="1" applyFont="1" applyBorder="1" applyAlignment="1" applyProtection="1">
      <alignment horizontal="center" vertical="center" shrinkToFit="1"/>
      <protection locked="0"/>
    </xf>
    <xf numFmtId="0" fontId="3" fillId="0" borderId="45" xfId="1" applyFont="1" applyBorder="1" applyAlignment="1">
      <alignment horizontal="right" vertical="center" indent="1" shrinkToFit="1"/>
    </xf>
    <xf numFmtId="0" fontId="3" fillId="0" borderId="46" xfId="1" applyFont="1" applyBorder="1" applyAlignment="1">
      <alignment horizontal="right" vertical="center" indent="1" shrinkToFit="1"/>
    </xf>
    <xf numFmtId="49" fontId="4" fillId="0" borderId="53" xfId="1" applyNumberFormat="1" applyFont="1" applyBorder="1" applyAlignment="1" applyProtection="1">
      <alignment horizontal="center" vertical="center" wrapText="1" shrinkToFit="1"/>
      <protection locked="0"/>
    </xf>
    <xf numFmtId="49" fontId="4" fillId="0" borderId="65" xfId="1" applyNumberFormat="1" applyFont="1" applyBorder="1" applyAlignment="1" applyProtection="1">
      <alignment horizontal="center" vertical="center" shrinkToFit="1"/>
      <protection locked="0"/>
    </xf>
    <xf numFmtId="0" fontId="3" fillId="0" borderId="71" xfId="1" applyFont="1" applyBorder="1" applyAlignment="1">
      <alignment horizontal="center" vertical="center"/>
    </xf>
    <xf numFmtId="0" fontId="3" fillId="0" borderId="72" xfId="1" applyFont="1" applyBorder="1" applyAlignment="1">
      <alignment horizontal="center" vertical="center"/>
    </xf>
    <xf numFmtId="0" fontId="3" fillId="0" borderId="73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49" fontId="3" fillId="0" borderId="36" xfId="1" applyNumberFormat="1" applyFont="1" applyBorder="1" applyAlignment="1">
      <alignment horizontal="right" vertical="center"/>
    </xf>
    <xf numFmtId="0" fontId="7" fillId="0" borderId="0" xfId="1" applyFont="1" applyAlignment="1">
      <alignment horizontal="center" vertical="center" shrinkToFit="1"/>
    </xf>
    <xf numFmtId="0" fontId="3" fillId="0" borderId="54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5" fontId="21" fillId="0" borderId="56" xfId="1" applyNumberFormat="1" applyFont="1" applyBorder="1" applyAlignment="1">
      <alignment horizontal="right" vertical="center" indent="1"/>
    </xf>
    <xf numFmtId="5" fontId="21" fillId="0" borderId="21" xfId="1" applyNumberFormat="1" applyFont="1" applyBorder="1" applyAlignment="1">
      <alignment horizontal="right" vertical="center" indent="1"/>
    </xf>
    <xf numFmtId="49" fontId="4" fillId="0" borderId="0" xfId="1" applyNumberFormat="1" applyFont="1" applyBorder="1" applyAlignment="1">
      <alignment horizontal="right" vertical="top" wrapText="1"/>
    </xf>
    <xf numFmtId="0" fontId="6" fillId="0" borderId="57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wrapText="1" shrinkToFit="1"/>
    </xf>
    <xf numFmtId="0" fontId="15" fillId="0" borderId="0" xfId="1" applyFont="1" applyBorder="1" applyAlignment="1">
      <alignment horizontal="center" shrinkToFit="1"/>
    </xf>
    <xf numFmtId="5" fontId="19" fillId="0" borderId="75" xfId="1" applyNumberFormat="1" applyFont="1" applyBorder="1" applyAlignment="1">
      <alignment horizontal="right" vertical="center" indent="1"/>
    </xf>
    <xf numFmtId="5" fontId="19" fillId="0" borderId="42" xfId="1" applyNumberFormat="1" applyFont="1" applyBorder="1" applyAlignment="1">
      <alignment horizontal="right" vertical="center" indent="1"/>
    </xf>
    <xf numFmtId="5" fontId="19" fillId="0" borderId="18" xfId="1" applyNumberFormat="1" applyFont="1" applyBorder="1" applyAlignment="1">
      <alignment horizontal="right" vertical="center" indent="1"/>
    </xf>
    <xf numFmtId="5" fontId="19" fillId="0" borderId="22" xfId="1" applyNumberFormat="1" applyFont="1" applyBorder="1" applyAlignment="1">
      <alignment horizontal="right" vertical="center" indent="1"/>
    </xf>
    <xf numFmtId="0" fontId="20" fillId="0" borderId="0" xfId="1" applyFont="1" applyAlignment="1">
      <alignment horizontal="center" vertical="center" shrinkToFit="1"/>
    </xf>
    <xf numFmtId="5" fontId="19" fillId="0" borderId="25" xfId="1" applyNumberFormat="1" applyFont="1" applyBorder="1" applyAlignment="1">
      <alignment horizontal="right" vertical="center" indent="1"/>
    </xf>
    <xf numFmtId="5" fontId="19" fillId="0" borderId="28" xfId="1" applyNumberFormat="1" applyFont="1" applyBorder="1" applyAlignment="1">
      <alignment horizontal="right" vertical="center" indent="1"/>
    </xf>
    <xf numFmtId="5" fontId="19" fillId="0" borderId="56" xfId="1" applyNumberFormat="1" applyFont="1" applyBorder="1" applyAlignment="1">
      <alignment horizontal="right" vertical="center" indent="1"/>
    </xf>
    <xf numFmtId="5" fontId="19" fillId="0" borderId="21" xfId="1" applyNumberFormat="1" applyFont="1" applyBorder="1" applyAlignment="1">
      <alignment horizontal="right" vertical="center" indent="1"/>
    </xf>
    <xf numFmtId="0" fontId="27" fillId="0" borderId="0" xfId="1" applyFont="1" applyBorder="1" applyAlignment="1">
      <alignment horizontal="left" vertical="center" indent="2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423863</xdr:colOff>
          <xdr:row>4</xdr:row>
          <xdr:rowOff>109538</xdr:rowOff>
        </xdr:from>
        <xdr:to>
          <xdr:col>4</xdr:col>
          <xdr:colOff>28575</xdr:colOff>
          <xdr:row>9</xdr:row>
          <xdr:rowOff>128588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41148" rIns="64008" bIns="41148" anchor="ctr" upright="1"/>
            <a:lstStyle/>
            <a:p>
              <a:pPr algn="ctr" rtl="0">
                <a:defRPr sz="1000"/>
              </a:pPr>
              <a:r>
                <a:rPr lang="ja-JP" altLang="en-US" sz="1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コピー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RU/Documents/&#38520;&#19978;&#38306;&#36899;/R3%20&#22823;&#20250;/0619%20&#20013;&#20307;&#36899;/R3%20&#20013;&#20307;&#36899;&#37351;&#36335;&#30003;&#36796;(&#12288;&#12288;&#2001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一覧表（男）"/>
      <sheetName val="申込一覧表（女）"/>
      <sheetName val="集計"/>
      <sheetName val="集計男"/>
      <sheetName val="集計女"/>
      <sheetName val="R3 中体連釧路申込(　　中)"/>
    </sheetNames>
    <definedNames>
      <definedName name="Macro1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</sheetPr>
  <dimension ref="A1:AJ42"/>
  <sheetViews>
    <sheetView showGridLines="0" showZeros="0" view="pageBreakPreview" zoomScale="90" zoomScaleNormal="100" zoomScaleSheetLayoutView="90" workbookViewId="0">
      <selection activeCell="A5" sqref="A5:A7"/>
    </sheetView>
  </sheetViews>
  <sheetFormatPr defaultColWidth="9" defaultRowHeight="12.75" x14ac:dyDescent="0.25"/>
  <cols>
    <col min="1" max="1" width="2.6640625" style="10" customWidth="1"/>
    <col min="2" max="2" width="5.265625" style="10" bestFit="1" customWidth="1"/>
    <col min="3" max="3" width="13" style="1" customWidth="1"/>
    <col min="4" max="4" width="12.9296875" style="1" customWidth="1"/>
    <col min="5" max="5" width="4.3984375" style="1" customWidth="1"/>
    <col min="6" max="6" width="4" style="1" customWidth="1"/>
    <col min="7" max="7" width="4.33203125" style="1" customWidth="1"/>
    <col min="8" max="8" width="4.265625" style="1" bestFit="1" customWidth="1"/>
    <col min="9" max="9" width="11.19921875" style="1" customWidth="1"/>
    <col min="10" max="10" width="8.53125" style="1" bestFit="1" customWidth="1"/>
    <col min="11" max="11" width="11.19921875" style="1" customWidth="1"/>
    <col min="12" max="12" width="7.53125" style="1" bestFit="1" customWidth="1"/>
    <col min="13" max="13" width="11.19921875" style="1" customWidth="1"/>
    <col min="14" max="14" width="7.53125" style="1" bestFit="1" customWidth="1"/>
    <col min="15" max="15" width="5.53125" style="1" bestFit="1" customWidth="1"/>
    <col min="16" max="16" width="5.59765625" style="1" customWidth="1"/>
    <col min="17" max="17" width="3.86328125" style="1" hidden="1" customWidth="1"/>
    <col min="18" max="18" width="3" style="1" hidden="1" customWidth="1"/>
    <col min="19" max="19" width="3.86328125" style="1" hidden="1" customWidth="1"/>
    <col min="20" max="20" width="7.265625" style="1" hidden="1" customWidth="1"/>
    <col min="21" max="21" width="10" style="1" customWidth="1"/>
    <col min="22" max="22" width="8.86328125" style="1" customWidth="1"/>
    <col min="23" max="23" width="9" style="1" hidden="1" customWidth="1"/>
    <col min="24" max="24" width="10.1328125" style="1" customWidth="1"/>
    <col min="25" max="28" width="9" style="1"/>
    <col min="29" max="29" width="8.73046875" style="1" bestFit="1" customWidth="1"/>
    <col min="30" max="30" width="9" style="1"/>
    <col min="31" max="31" width="9" style="1" hidden="1" customWidth="1"/>
    <col min="32" max="32" width="9" style="1"/>
    <col min="33" max="36" width="7.6640625" style="1" customWidth="1"/>
    <col min="37" max="16384" width="9" style="1"/>
  </cols>
  <sheetData>
    <row r="1" spans="1:36" s="27" customFormat="1" ht="21" x14ac:dyDescent="0.25">
      <c r="A1" s="212" t="s">
        <v>79</v>
      </c>
      <c r="B1" s="212"/>
      <c r="C1" s="212"/>
      <c r="D1" s="212"/>
      <c r="E1" s="212"/>
      <c r="F1" s="212"/>
      <c r="G1" s="212"/>
      <c r="H1" s="212"/>
      <c r="I1" s="212" t="s">
        <v>48</v>
      </c>
      <c r="J1" s="212"/>
      <c r="K1" s="212"/>
      <c r="L1" s="212"/>
      <c r="M1" s="212"/>
      <c r="N1" s="212" t="str">
        <f>B3&amp;"男子"</f>
        <v>一般男子</v>
      </c>
      <c r="O1" s="212"/>
      <c r="P1" s="212"/>
    </row>
    <row r="2" spans="1:36" ht="2.25" customHeight="1" thickBot="1" x14ac:dyDescent="0.3">
      <c r="A2" s="24"/>
      <c r="B2" s="24"/>
      <c r="C2" s="24"/>
      <c r="D2" s="24"/>
      <c r="E2" s="24"/>
      <c r="F2" s="24"/>
      <c r="G2" s="24"/>
      <c r="H2" s="24"/>
      <c r="I2" s="29"/>
      <c r="J2" s="29"/>
      <c r="K2" s="29"/>
      <c r="L2" s="29"/>
      <c r="M2" s="29"/>
      <c r="N2" s="29"/>
      <c r="O2" s="29"/>
    </row>
    <row r="3" spans="1:36" ht="26.25" customHeight="1" thickBot="1" x14ac:dyDescent="0.3">
      <c r="A3" s="86" t="s">
        <v>49</v>
      </c>
      <c r="B3" s="66" t="s">
        <v>102</v>
      </c>
      <c r="C3" s="65" t="s">
        <v>31</v>
      </c>
      <c r="D3" s="200"/>
      <c r="E3" s="201"/>
      <c r="F3" s="204" t="s">
        <v>61</v>
      </c>
      <c r="G3" s="205"/>
      <c r="H3" s="206"/>
      <c r="I3" s="207"/>
      <c r="J3" s="208"/>
      <c r="K3" s="70"/>
      <c r="L3" s="70" t="s">
        <v>38</v>
      </c>
      <c r="M3" s="211"/>
      <c r="N3" s="211"/>
      <c r="O3" s="211"/>
      <c r="P3" s="211"/>
      <c r="Q3" s="93"/>
      <c r="R3" s="93"/>
      <c r="S3" s="93"/>
      <c r="T3" s="93"/>
      <c r="U3" s="8"/>
    </row>
    <row r="4" spans="1:36" ht="28.9" customHeight="1" thickBot="1" x14ac:dyDescent="0.3">
      <c r="A4" s="179" t="s">
        <v>104</v>
      </c>
      <c r="B4" s="180"/>
      <c r="C4" s="180"/>
      <c r="D4" s="217" t="s">
        <v>40</v>
      </c>
      <c r="E4" s="217"/>
      <c r="F4" s="217"/>
      <c r="G4" s="196"/>
      <c r="H4" s="197"/>
      <c r="I4" s="197"/>
      <c r="J4" s="198"/>
      <c r="K4" s="64"/>
      <c r="L4" s="64" t="s">
        <v>39</v>
      </c>
      <c r="M4" s="199"/>
      <c r="N4" s="199"/>
      <c r="O4" s="199"/>
      <c r="P4" s="199"/>
      <c r="Q4" s="93"/>
      <c r="R4" s="93"/>
      <c r="S4" s="93"/>
      <c r="T4" s="93"/>
      <c r="U4" s="28" t="str">
        <f>IF(G4="","","ご協力ありがとうございます。")</f>
        <v/>
      </c>
    </row>
    <row r="5" spans="1:36" x14ac:dyDescent="0.25">
      <c r="A5" s="150" t="s">
        <v>157</v>
      </c>
      <c r="D5" s="151"/>
      <c r="E5" s="151"/>
      <c r="F5" s="151"/>
      <c r="Q5" s="92"/>
      <c r="R5" s="92"/>
      <c r="S5" s="92"/>
      <c r="T5" s="92"/>
    </row>
    <row r="6" spans="1:36" x14ac:dyDescent="0.25">
      <c r="A6" s="150" t="s">
        <v>156</v>
      </c>
      <c r="B6" s="152"/>
      <c r="C6" s="4"/>
      <c r="D6" s="151"/>
      <c r="E6" s="151"/>
      <c r="F6" s="151"/>
      <c r="G6" s="4"/>
      <c r="H6" s="4"/>
      <c r="I6" s="4"/>
      <c r="Q6" s="92"/>
      <c r="R6" s="92"/>
      <c r="S6" s="92"/>
      <c r="T6" s="92"/>
    </row>
    <row r="7" spans="1:36" x14ac:dyDescent="0.25">
      <c r="A7" s="230" t="s">
        <v>158</v>
      </c>
      <c r="D7" s="151"/>
      <c r="E7" s="151"/>
      <c r="F7" s="151"/>
      <c r="Q7" s="92"/>
      <c r="R7" s="92"/>
      <c r="S7" s="92"/>
      <c r="T7" s="92"/>
      <c r="AE7" s="2" t="s">
        <v>72</v>
      </c>
    </row>
    <row r="8" spans="1:36" s="6" customFormat="1" x14ac:dyDescent="0.25">
      <c r="A8" s="189" t="s">
        <v>1</v>
      </c>
      <c r="B8" s="183" t="s">
        <v>24</v>
      </c>
      <c r="C8" s="185" t="s">
        <v>2</v>
      </c>
      <c r="D8" s="218" t="s">
        <v>57</v>
      </c>
      <c r="E8" s="185" t="s">
        <v>3</v>
      </c>
      <c r="F8" s="185" t="s">
        <v>41</v>
      </c>
      <c r="G8" s="191" t="s">
        <v>42</v>
      </c>
      <c r="H8" s="192"/>
      <c r="I8" s="193" t="s">
        <v>75</v>
      </c>
      <c r="J8" s="187" t="s">
        <v>4</v>
      </c>
      <c r="K8" s="193" t="s">
        <v>74</v>
      </c>
      <c r="L8" s="187" t="s">
        <v>4</v>
      </c>
      <c r="M8" s="193" t="s">
        <v>109</v>
      </c>
      <c r="N8" s="187" t="s">
        <v>59</v>
      </c>
      <c r="O8" s="181" t="s">
        <v>105</v>
      </c>
      <c r="P8" s="182"/>
      <c r="Q8" s="94"/>
      <c r="R8" s="94"/>
      <c r="S8" s="94"/>
      <c r="T8" s="95"/>
      <c r="U8" s="18" t="s">
        <v>5</v>
      </c>
      <c r="V8" s="5"/>
      <c r="AA8" s="7"/>
      <c r="AE8" s="1" t="s">
        <v>43</v>
      </c>
      <c r="AG8" s="2"/>
      <c r="AH8" s="2" t="s">
        <v>50</v>
      </c>
      <c r="AI8" s="2" t="s">
        <v>51</v>
      </c>
      <c r="AJ8" s="2" t="s">
        <v>102</v>
      </c>
    </row>
    <row r="9" spans="1:36" ht="12.75" customHeight="1" x14ac:dyDescent="0.25">
      <c r="A9" s="190"/>
      <c r="B9" s="184"/>
      <c r="C9" s="186"/>
      <c r="D9" s="186"/>
      <c r="E9" s="186"/>
      <c r="F9" s="186"/>
      <c r="G9" s="87" t="s">
        <v>52</v>
      </c>
      <c r="H9" s="69" t="s">
        <v>53</v>
      </c>
      <c r="I9" s="195"/>
      <c r="J9" s="188"/>
      <c r="K9" s="194"/>
      <c r="L9" s="188"/>
      <c r="M9" s="194"/>
      <c r="N9" s="188"/>
      <c r="O9" s="85" t="s">
        <v>106</v>
      </c>
      <c r="P9" s="84" t="s">
        <v>108</v>
      </c>
      <c r="Q9" s="96"/>
      <c r="R9" s="96"/>
      <c r="S9" s="96"/>
      <c r="T9" s="96"/>
      <c r="U9" s="26"/>
      <c r="W9" s="6"/>
      <c r="AA9" s="7"/>
      <c r="AE9" s="1" t="s">
        <v>44</v>
      </c>
      <c r="AG9" s="68" t="s">
        <v>42</v>
      </c>
      <c r="AH9" s="67">
        <v>3000</v>
      </c>
      <c r="AI9" s="67">
        <v>3000</v>
      </c>
      <c r="AJ9" s="67">
        <v>3000</v>
      </c>
    </row>
    <row r="10" spans="1:36" ht="15" customHeight="1" x14ac:dyDescent="0.25">
      <c r="A10" s="11">
        <v>1</v>
      </c>
      <c r="B10" s="100"/>
      <c r="C10" s="101"/>
      <c r="D10" s="102"/>
      <c r="E10" s="103"/>
      <c r="F10" s="104"/>
      <c r="G10" s="105"/>
      <c r="H10" s="106"/>
      <c r="I10" s="107"/>
      <c r="J10" s="108"/>
      <c r="K10" s="109"/>
      <c r="L10" s="108"/>
      <c r="M10" s="109"/>
      <c r="N10" s="108"/>
      <c r="O10" s="110"/>
      <c r="P10" s="111"/>
      <c r="Q10" s="97" t="str">
        <f>IF(G10="","",G10&amp;COUNTIF(G$10:G10,G10))</f>
        <v/>
      </c>
      <c r="R10" s="97">
        <f t="shared" ref="R10:R18" si="0">COUNTA(I10,K10,M10)</f>
        <v>0</v>
      </c>
      <c r="S10" s="97" t="str">
        <f>IF(O10="","",O10&amp;COUNTIF(O$10:O10,O10))</f>
        <v/>
      </c>
      <c r="T10" s="97" t="str">
        <f>IF(P10="","",P10&amp;COUNTIF(P$10:P10,P10))</f>
        <v/>
      </c>
      <c r="U10" s="26"/>
      <c r="W10" s="6"/>
      <c r="AA10" s="7"/>
      <c r="AE10" s="1" t="s">
        <v>45</v>
      </c>
      <c r="AG10" s="68" t="s">
        <v>64</v>
      </c>
      <c r="AH10" s="67">
        <v>800</v>
      </c>
      <c r="AI10" s="67">
        <v>900</v>
      </c>
      <c r="AJ10" s="67">
        <v>1100</v>
      </c>
    </row>
    <row r="11" spans="1:36" ht="15" customHeight="1" x14ac:dyDescent="0.25">
      <c r="A11" s="12">
        <v>2</v>
      </c>
      <c r="B11" s="112"/>
      <c r="C11" s="113"/>
      <c r="D11" s="114"/>
      <c r="E11" s="115"/>
      <c r="F11" s="116"/>
      <c r="G11" s="105"/>
      <c r="H11" s="106"/>
      <c r="I11" s="107"/>
      <c r="J11" s="117"/>
      <c r="K11" s="118"/>
      <c r="L11" s="117"/>
      <c r="M11" s="118"/>
      <c r="N11" s="117"/>
      <c r="O11" s="119"/>
      <c r="P11" s="120"/>
      <c r="Q11" s="97" t="str">
        <f>IF(G11="","",G11&amp;COUNTIF(G$10:G11,G11))</f>
        <v/>
      </c>
      <c r="R11" s="97">
        <f t="shared" si="0"/>
        <v>0</v>
      </c>
      <c r="S11" s="97" t="str">
        <f>IF(O11="","",O11&amp;COUNTIF(O$10:O11,O11))</f>
        <v/>
      </c>
      <c r="T11" s="97" t="str">
        <f>IF(P11="","",P11&amp;COUNTIF(P$10:P11,P11))</f>
        <v/>
      </c>
      <c r="U11" s="8" t="s">
        <v>58</v>
      </c>
      <c r="W11" s="6"/>
      <c r="AA11" s="7"/>
      <c r="AE11" s="1" t="s">
        <v>46</v>
      </c>
      <c r="AG11" s="68" t="s">
        <v>37</v>
      </c>
      <c r="AH11" s="67">
        <v>1000</v>
      </c>
      <c r="AI11" s="67">
        <v>1500</v>
      </c>
      <c r="AJ11" s="67">
        <v>2000</v>
      </c>
    </row>
    <row r="12" spans="1:36" ht="15" customHeight="1" x14ac:dyDescent="0.25">
      <c r="A12" s="12">
        <v>3</v>
      </c>
      <c r="B12" s="112"/>
      <c r="C12" s="113"/>
      <c r="D12" s="121"/>
      <c r="E12" s="115"/>
      <c r="F12" s="122"/>
      <c r="G12" s="105"/>
      <c r="H12" s="106"/>
      <c r="I12" s="107"/>
      <c r="J12" s="117"/>
      <c r="K12" s="118"/>
      <c r="L12" s="117"/>
      <c r="M12" s="118"/>
      <c r="N12" s="117"/>
      <c r="O12" s="119"/>
      <c r="P12" s="120"/>
      <c r="Q12" s="97" t="str">
        <f>IF(G12="","",G12&amp;COUNTIF(G$10:G12,G12))</f>
        <v/>
      </c>
      <c r="R12" s="97">
        <f t="shared" si="0"/>
        <v>0</v>
      </c>
      <c r="S12" s="97" t="str">
        <f>IF(O12="","",O12&amp;COUNTIF(O$10:O12,O12))</f>
        <v/>
      </c>
      <c r="T12" s="97" t="str">
        <f>IF(P12="","",P12&amp;COUNTIF(P$10:P12,P12))</f>
        <v/>
      </c>
      <c r="U12" s="8" t="s">
        <v>71</v>
      </c>
      <c r="W12" s="25" t="s">
        <v>27</v>
      </c>
      <c r="AA12" s="7"/>
      <c r="AE12" s="1" t="s">
        <v>47</v>
      </c>
      <c r="AG12" s="1" t="s">
        <v>65</v>
      </c>
      <c r="AH12" s="1">
        <v>1100</v>
      </c>
      <c r="AI12" s="1">
        <v>1200</v>
      </c>
      <c r="AJ12" s="1">
        <v>1400</v>
      </c>
    </row>
    <row r="13" spans="1:36" ht="15" customHeight="1" x14ac:dyDescent="0.25">
      <c r="A13" s="12">
        <v>4</v>
      </c>
      <c r="B13" s="112"/>
      <c r="C13" s="113"/>
      <c r="D13" s="121"/>
      <c r="E13" s="115"/>
      <c r="F13" s="122"/>
      <c r="G13" s="105"/>
      <c r="H13" s="106"/>
      <c r="I13" s="107"/>
      <c r="J13" s="117"/>
      <c r="K13" s="118"/>
      <c r="L13" s="117"/>
      <c r="M13" s="118"/>
      <c r="N13" s="117"/>
      <c r="O13" s="119"/>
      <c r="P13" s="120"/>
      <c r="Q13" s="97" t="str">
        <f>IF(G13="","",G13&amp;COUNTIF(G$10:G13,G13))</f>
        <v/>
      </c>
      <c r="R13" s="97">
        <f t="shared" si="0"/>
        <v>0</v>
      </c>
      <c r="S13" s="97" t="str">
        <f>IF(O13="","",O13&amp;COUNTIF(O$10:O13,O13))</f>
        <v/>
      </c>
      <c r="T13" s="97" t="str">
        <f>IF(P13="","",P13&amp;COUNTIF(P$10:P13,P13))</f>
        <v/>
      </c>
      <c r="U13" s="19" t="s">
        <v>20</v>
      </c>
      <c r="W13" s="25" t="s">
        <v>56</v>
      </c>
      <c r="AA13" s="7"/>
      <c r="AE13" s="1" t="s">
        <v>78</v>
      </c>
      <c r="AG13" s="1" t="s">
        <v>103</v>
      </c>
      <c r="AH13" s="1">
        <v>1400</v>
      </c>
      <c r="AI13" s="1">
        <v>1500</v>
      </c>
      <c r="AJ13" s="1">
        <v>1700</v>
      </c>
    </row>
    <row r="14" spans="1:36" ht="15" customHeight="1" x14ac:dyDescent="0.25">
      <c r="A14" s="12">
        <v>5</v>
      </c>
      <c r="B14" s="112"/>
      <c r="C14" s="113"/>
      <c r="D14" s="121"/>
      <c r="E14" s="115"/>
      <c r="F14" s="122"/>
      <c r="G14" s="105"/>
      <c r="H14" s="106"/>
      <c r="I14" s="107"/>
      <c r="J14" s="117"/>
      <c r="K14" s="118"/>
      <c r="L14" s="117"/>
      <c r="M14" s="118"/>
      <c r="N14" s="117"/>
      <c r="O14" s="119"/>
      <c r="P14" s="120"/>
      <c r="Q14" s="97" t="str">
        <f>IF(G14="","",G14&amp;COUNTIF(G$10:G14,G14))</f>
        <v/>
      </c>
      <c r="R14" s="97">
        <f t="shared" si="0"/>
        <v>0</v>
      </c>
      <c r="S14" s="97" t="str">
        <f>IF(O14="","",O14&amp;COUNTIF(O$10:O14,O14))</f>
        <v/>
      </c>
      <c r="T14" s="97" t="str">
        <f>IF(P14="","",P14&amp;COUNTIF(P$10:P14,P14))</f>
        <v/>
      </c>
      <c r="U14" s="20" t="s">
        <v>21</v>
      </c>
      <c r="V14" s="21" t="s">
        <v>28</v>
      </c>
      <c r="W14" s="25"/>
      <c r="AA14" s="7"/>
      <c r="AE14" s="1" t="s">
        <v>110</v>
      </c>
      <c r="AG14" s="1" t="s">
        <v>77</v>
      </c>
    </row>
    <row r="15" spans="1:36" ht="15" customHeight="1" x14ac:dyDescent="0.25">
      <c r="A15" s="12">
        <v>6</v>
      </c>
      <c r="B15" s="112"/>
      <c r="C15" s="113"/>
      <c r="D15" s="121"/>
      <c r="E15" s="115"/>
      <c r="F15" s="122"/>
      <c r="G15" s="105"/>
      <c r="H15" s="106"/>
      <c r="I15" s="107"/>
      <c r="J15" s="117"/>
      <c r="K15" s="118"/>
      <c r="L15" s="117"/>
      <c r="M15" s="118"/>
      <c r="N15" s="117"/>
      <c r="O15" s="119"/>
      <c r="P15" s="120"/>
      <c r="Q15" s="97" t="str">
        <f>IF(G15="","",G15&amp;COUNTIF(G$10:G15,G15))</f>
        <v/>
      </c>
      <c r="R15" s="97">
        <f t="shared" si="0"/>
        <v>0</v>
      </c>
      <c r="S15" s="97" t="str">
        <f>IF(O15="","",O15&amp;COUNTIF(O$10:O15,O15))</f>
        <v/>
      </c>
      <c r="T15" s="97" t="str">
        <f>IF(P15="","",P15&amp;COUNTIF(P$10:P15,P15))</f>
        <v/>
      </c>
      <c r="U15" s="8"/>
      <c r="V15" s="21" t="s">
        <v>29</v>
      </c>
      <c r="W15" s="25"/>
      <c r="AA15" s="7"/>
      <c r="AE15" s="1" t="s">
        <v>80</v>
      </c>
    </row>
    <row r="16" spans="1:36" ht="15" customHeight="1" x14ac:dyDescent="0.25">
      <c r="A16" s="12">
        <v>7</v>
      </c>
      <c r="B16" s="112"/>
      <c r="C16" s="113"/>
      <c r="D16" s="121"/>
      <c r="E16" s="115"/>
      <c r="F16" s="122"/>
      <c r="G16" s="105"/>
      <c r="H16" s="106"/>
      <c r="I16" s="107"/>
      <c r="J16" s="117"/>
      <c r="K16" s="118"/>
      <c r="L16" s="117"/>
      <c r="M16" s="118"/>
      <c r="N16" s="117"/>
      <c r="O16" s="119"/>
      <c r="P16" s="120"/>
      <c r="Q16" s="97" t="str">
        <f>IF(G16="","",G16&amp;COUNTIF(G$10:G16,G16))</f>
        <v/>
      </c>
      <c r="R16" s="97">
        <f t="shared" si="0"/>
        <v>0</v>
      </c>
      <c r="S16" s="97" t="str">
        <f>IF(O16="","",O16&amp;COUNTIF(O$10:O16,O16))</f>
        <v/>
      </c>
      <c r="T16" s="97" t="str">
        <f>IF(P16="","",P16&amp;COUNTIF(P$10:P16,P16))</f>
        <v/>
      </c>
      <c r="U16" s="8"/>
      <c r="V16" s="21" t="s">
        <v>30</v>
      </c>
      <c r="W16" s="6" t="s">
        <v>10</v>
      </c>
      <c r="AA16" s="7"/>
      <c r="AE16" s="1" t="s">
        <v>81</v>
      </c>
    </row>
    <row r="17" spans="1:31" ht="15" customHeight="1" x14ac:dyDescent="0.25">
      <c r="A17" s="12">
        <v>8</v>
      </c>
      <c r="B17" s="112"/>
      <c r="C17" s="113"/>
      <c r="D17" s="121"/>
      <c r="E17" s="115"/>
      <c r="F17" s="122"/>
      <c r="G17" s="105"/>
      <c r="H17" s="106"/>
      <c r="I17" s="107"/>
      <c r="J17" s="117"/>
      <c r="K17" s="118"/>
      <c r="L17" s="117"/>
      <c r="M17" s="118"/>
      <c r="N17" s="117"/>
      <c r="O17" s="119"/>
      <c r="P17" s="120"/>
      <c r="Q17" s="97" t="str">
        <f>IF(G17="","",G17&amp;COUNTIF(G$10:G17,G17))</f>
        <v/>
      </c>
      <c r="R17" s="97">
        <f t="shared" si="0"/>
        <v>0</v>
      </c>
      <c r="S17" s="97" t="str">
        <f>IF(O17="","",O17&amp;COUNTIF(O$10:O17,O17))</f>
        <v/>
      </c>
      <c r="T17" s="97" t="str">
        <f>IF(P17="","",P17&amp;COUNTIF(P$10:P17,P17))</f>
        <v/>
      </c>
      <c r="U17" s="22" t="s">
        <v>22</v>
      </c>
      <c r="V17" s="8"/>
      <c r="W17" s="6" t="s">
        <v>11</v>
      </c>
      <c r="AA17" s="7"/>
      <c r="AE17" s="1" t="s">
        <v>82</v>
      </c>
    </row>
    <row r="18" spans="1:31" ht="15" customHeight="1" x14ac:dyDescent="0.25">
      <c r="A18" s="12">
        <v>9</v>
      </c>
      <c r="B18" s="112"/>
      <c r="C18" s="113"/>
      <c r="D18" s="121"/>
      <c r="E18" s="115"/>
      <c r="F18" s="122"/>
      <c r="G18" s="105"/>
      <c r="H18" s="106"/>
      <c r="I18" s="107"/>
      <c r="J18" s="117"/>
      <c r="K18" s="118"/>
      <c r="L18" s="117"/>
      <c r="M18" s="118"/>
      <c r="N18" s="117"/>
      <c r="O18" s="119"/>
      <c r="P18" s="120"/>
      <c r="Q18" s="97" t="str">
        <f>IF(G18="","",G18&amp;COUNTIF(G$10:G18,G18))</f>
        <v/>
      </c>
      <c r="R18" s="97">
        <f t="shared" si="0"/>
        <v>0</v>
      </c>
      <c r="S18" s="97" t="str">
        <f>IF(O18="","",O18&amp;COUNTIF(O$10:O18,O18))</f>
        <v/>
      </c>
      <c r="T18" s="97" t="str">
        <f>IF(P18="","",P18&amp;COUNTIF(P$10:P18,P18))</f>
        <v/>
      </c>
      <c r="U18" s="19" t="s">
        <v>23</v>
      </c>
      <c r="V18" s="8"/>
      <c r="W18" s="6" t="s">
        <v>12</v>
      </c>
      <c r="AA18" s="7"/>
      <c r="AE18" s="1" t="s">
        <v>83</v>
      </c>
    </row>
    <row r="19" spans="1:31" ht="15" customHeight="1" x14ac:dyDescent="0.25">
      <c r="A19" s="12">
        <v>10</v>
      </c>
      <c r="B19" s="112"/>
      <c r="C19" s="113"/>
      <c r="D19" s="121"/>
      <c r="E19" s="115"/>
      <c r="F19" s="122"/>
      <c r="G19" s="105"/>
      <c r="H19" s="106"/>
      <c r="I19" s="107"/>
      <c r="J19" s="117"/>
      <c r="K19" s="118"/>
      <c r="L19" s="117"/>
      <c r="M19" s="118"/>
      <c r="N19" s="117"/>
      <c r="O19" s="119"/>
      <c r="P19" s="120"/>
      <c r="Q19" s="97" t="str">
        <f>IF(G19="","",G19&amp;COUNTIF(G$10:G19,G19))</f>
        <v/>
      </c>
      <c r="R19" s="97">
        <f>COUNTA(I19,K19,M19)</f>
        <v>0</v>
      </c>
      <c r="S19" s="97" t="str">
        <f>IF(O19="","",O19&amp;COUNTIF(O$10:O19,O19))</f>
        <v/>
      </c>
      <c r="T19" s="97" t="str">
        <f>IF(P19="","",P19&amp;COUNTIF(P$10:P19,P19))</f>
        <v/>
      </c>
      <c r="U19" s="19" t="s">
        <v>17</v>
      </c>
      <c r="V19" s="8"/>
      <c r="W19" s="6" t="s">
        <v>32</v>
      </c>
      <c r="AA19" s="7"/>
      <c r="AE19" s="1" t="s">
        <v>84</v>
      </c>
    </row>
    <row r="20" spans="1:31" ht="15" customHeight="1" x14ac:dyDescent="0.25">
      <c r="A20" s="12">
        <v>11</v>
      </c>
      <c r="B20" s="112"/>
      <c r="C20" s="113"/>
      <c r="D20" s="121"/>
      <c r="E20" s="115"/>
      <c r="F20" s="122"/>
      <c r="G20" s="105"/>
      <c r="H20" s="106"/>
      <c r="I20" s="107"/>
      <c r="J20" s="117"/>
      <c r="K20" s="118"/>
      <c r="L20" s="117"/>
      <c r="M20" s="118"/>
      <c r="N20" s="117"/>
      <c r="O20" s="119"/>
      <c r="P20" s="120"/>
      <c r="Q20" s="97" t="str">
        <f>IF(G20="","",G20&amp;COUNTIF(G$10:G20,G20))</f>
        <v/>
      </c>
      <c r="R20" s="97">
        <f t="shared" ref="R20:R32" si="1">COUNTA(I20,K20,M20)</f>
        <v>0</v>
      </c>
      <c r="S20" s="97" t="str">
        <f>IF(O20="","",O20&amp;COUNTIF(O$10:O20,O20))</f>
        <v/>
      </c>
      <c r="T20" s="97" t="str">
        <f>IF(P20="","",P20&amp;COUNTIF(P$10:P20,P20))</f>
        <v/>
      </c>
      <c r="U20" s="19" t="s">
        <v>15</v>
      </c>
      <c r="V20" s="8"/>
      <c r="W20" s="6" t="s">
        <v>33</v>
      </c>
      <c r="AA20" s="7"/>
      <c r="AE20" s="1" t="s">
        <v>85</v>
      </c>
    </row>
    <row r="21" spans="1:31" ht="15" customHeight="1" x14ac:dyDescent="0.25">
      <c r="A21" s="12">
        <v>12</v>
      </c>
      <c r="B21" s="112"/>
      <c r="C21" s="113"/>
      <c r="D21" s="121"/>
      <c r="E21" s="115"/>
      <c r="F21" s="122"/>
      <c r="G21" s="105"/>
      <c r="H21" s="106"/>
      <c r="I21" s="107"/>
      <c r="J21" s="117"/>
      <c r="K21" s="118"/>
      <c r="L21" s="117"/>
      <c r="M21" s="118"/>
      <c r="N21" s="117"/>
      <c r="O21" s="119"/>
      <c r="P21" s="120"/>
      <c r="Q21" s="97" t="str">
        <f>IF(G21="","",G21&amp;COUNTIF(G$10:G21,G21))</f>
        <v/>
      </c>
      <c r="R21" s="97">
        <f t="shared" si="1"/>
        <v>0</v>
      </c>
      <c r="S21" s="97" t="str">
        <f>IF(O21="","",O21&amp;COUNTIF(O$10:O21,O21))</f>
        <v/>
      </c>
      <c r="T21" s="97" t="str">
        <f>IF(P21="","",P21&amp;COUNTIF(P$10:P21,P21))</f>
        <v/>
      </c>
      <c r="U21" s="19" t="s">
        <v>18</v>
      </c>
      <c r="W21" s="1" t="s">
        <v>92</v>
      </c>
      <c r="AA21" s="7"/>
      <c r="AE21" s="1" t="s">
        <v>86</v>
      </c>
    </row>
    <row r="22" spans="1:31" ht="15" customHeight="1" x14ac:dyDescent="0.25">
      <c r="A22" s="12">
        <v>13</v>
      </c>
      <c r="B22" s="112"/>
      <c r="C22" s="113"/>
      <c r="D22" s="121"/>
      <c r="E22" s="123"/>
      <c r="F22" s="124"/>
      <c r="G22" s="125"/>
      <c r="H22" s="126"/>
      <c r="I22" s="127"/>
      <c r="J22" s="128"/>
      <c r="K22" s="129"/>
      <c r="L22" s="128"/>
      <c r="M22" s="129"/>
      <c r="N22" s="128"/>
      <c r="O22" s="130"/>
      <c r="P22" s="131"/>
      <c r="Q22" s="97" t="str">
        <f>IF(G22="","",G22&amp;COUNTIF(G$10:G22,G22))</f>
        <v/>
      </c>
      <c r="R22" s="97">
        <f t="shared" si="1"/>
        <v>0</v>
      </c>
      <c r="S22" s="97" t="str">
        <f>IF(O22="","",O22&amp;COUNTIF(O$10:O22,O22))</f>
        <v/>
      </c>
      <c r="T22" s="97" t="str">
        <f>IF(P22="","",P22&amp;COUNTIF(P$10:P22,P22))</f>
        <v/>
      </c>
      <c r="U22" s="19" t="s">
        <v>19</v>
      </c>
      <c r="W22" s="1" t="s">
        <v>95</v>
      </c>
      <c r="AA22" s="7"/>
      <c r="AE22" s="1" t="s">
        <v>87</v>
      </c>
    </row>
    <row r="23" spans="1:31" ht="15" customHeight="1" x14ac:dyDescent="0.25">
      <c r="A23" s="12">
        <v>14</v>
      </c>
      <c r="B23" s="112"/>
      <c r="C23" s="113"/>
      <c r="D23" s="121"/>
      <c r="E23" s="123"/>
      <c r="F23" s="124"/>
      <c r="G23" s="125"/>
      <c r="H23" s="126"/>
      <c r="I23" s="127"/>
      <c r="J23" s="128"/>
      <c r="K23" s="129"/>
      <c r="L23" s="128"/>
      <c r="M23" s="129"/>
      <c r="N23" s="128"/>
      <c r="O23" s="130"/>
      <c r="P23" s="131"/>
      <c r="Q23" s="97" t="str">
        <f>IF(G23="","",G23&amp;COUNTIF(G$10:G23,G23))</f>
        <v/>
      </c>
      <c r="R23" s="97">
        <f t="shared" si="1"/>
        <v>0</v>
      </c>
      <c r="S23" s="97" t="str">
        <f>IF(O23="","",O23&amp;COUNTIF(O$10:O23,O23))</f>
        <v/>
      </c>
      <c r="T23" s="97" t="str">
        <f>IF(P23="","",P23&amp;COUNTIF(P$10:P23,P23))</f>
        <v/>
      </c>
      <c r="U23" s="19" t="s">
        <v>101</v>
      </c>
      <c r="W23" s="1" t="s">
        <v>96</v>
      </c>
      <c r="AA23" s="7"/>
      <c r="AE23" s="1" t="s">
        <v>88</v>
      </c>
    </row>
    <row r="24" spans="1:31" ht="15" customHeight="1" x14ac:dyDescent="0.25">
      <c r="A24" s="12">
        <v>15</v>
      </c>
      <c r="B24" s="112"/>
      <c r="C24" s="113"/>
      <c r="D24" s="121"/>
      <c r="E24" s="123"/>
      <c r="F24" s="124"/>
      <c r="G24" s="125"/>
      <c r="H24" s="126"/>
      <c r="I24" s="127"/>
      <c r="J24" s="128"/>
      <c r="K24" s="129"/>
      <c r="L24" s="128"/>
      <c r="M24" s="129"/>
      <c r="N24" s="128"/>
      <c r="O24" s="130"/>
      <c r="P24" s="131"/>
      <c r="Q24" s="97" t="str">
        <f>IF(G24="","",G24&amp;COUNTIF(G$10:G24,G24))</f>
        <v/>
      </c>
      <c r="R24" s="97">
        <f t="shared" si="1"/>
        <v>0</v>
      </c>
      <c r="S24" s="97" t="str">
        <f>IF(O24="","",O24&amp;COUNTIF(O$10:O24,O24))</f>
        <v/>
      </c>
      <c r="T24" s="97" t="str">
        <f>IF(P24="","",P24&amp;COUNTIF(P$10:P24,P24))</f>
        <v/>
      </c>
      <c r="U24" s="19" t="s">
        <v>100</v>
      </c>
      <c r="W24" s="1" t="s">
        <v>97</v>
      </c>
      <c r="AA24" s="7"/>
      <c r="AE24" s="1" t="s">
        <v>139</v>
      </c>
    </row>
    <row r="25" spans="1:31" ht="15" customHeight="1" x14ac:dyDescent="0.25">
      <c r="A25" s="12">
        <v>16</v>
      </c>
      <c r="B25" s="112"/>
      <c r="C25" s="113"/>
      <c r="D25" s="121"/>
      <c r="E25" s="123"/>
      <c r="F25" s="124"/>
      <c r="G25" s="125"/>
      <c r="H25" s="126"/>
      <c r="I25" s="127"/>
      <c r="J25" s="128"/>
      <c r="K25" s="129"/>
      <c r="L25" s="128"/>
      <c r="M25" s="129"/>
      <c r="N25" s="128"/>
      <c r="O25" s="130"/>
      <c r="P25" s="131"/>
      <c r="Q25" s="97" t="str">
        <f>IF(G25="","",G25&amp;COUNTIF(G$10:G25,G25))</f>
        <v/>
      </c>
      <c r="R25" s="97">
        <f t="shared" si="1"/>
        <v>0</v>
      </c>
      <c r="S25" s="97" t="str">
        <f>IF(O25="","",O25&amp;COUNTIF(O$10:O25,O25))</f>
        <v/>
      </c>
      <c r="T25" s="97" t="str">
        <f>IF(P25="","",P25&amp;COUNTIF(P$10:P25,P25))</f>
        <v/>
      </c>
      <c r="W25" s="1" t="s">
        <v>98</v>
      </c>
      <c r="AA25" s="7"/>
      <c r="AE25" s="1" t="s">
        <v>141</v>
      </c>
    </row>
    <row r="26" spans="1:31" ht="15" customHeight="1" x14ac:dyDescent="0.25">
      <c r="A26" s="12">
        <v>17</v>
      </c>
      <c r="B26" s="112"/>
      <c r="C26" s="113"/>
      <c r="D26" s="121"/>
      <c r="E26" s="123"/>
      <c r="F26" s="124"/>
      <c r="G26" s="125"/>
      <c r="H26" s="126"/>
      <c r="I26" s="127"/>
      <c r="J26" s="128"/>
      <c r="K26" s="129"/>
      <c r="L26" s="128"/>
      <c r="M26" s="129"/>
      <c r="N26" s="128"/>
      <c r="O26" s="130"/>
      <c r="P26" s="131"/>
      <c r="Q26" s="97" t="str">
        <f>IF(G26="","",G26&amp;COUNTIF(G$10:G26,G26))</f>
        <v/>
      </c>
      <c r="R26" s="97">
        <f t="shared" si="1"/>
        <v>0</v>
      </c>
      <c r="S26" s="97" t="str">
        <f>IF(O26="","",O26&amp;COUNTIF(O$10:O26,O26))</f>
        <v/>
      </c>
      <c r="T26" s="97" t="str">
        <f>IF(P26="","",P26&amp;COUNTIF(P$10:P26,P26))</f>
        <v/>
      </c>
      <c r="W26" s="1" t="s">
        <v>99</v>
      </c>
      <c r="AA26" s="7"/>
      <c r="AE26" s="1" t="s">
        <v>142</v>
      </c>
    </row>
    <row r="27" spans="1:31" ht="15" customHeight="1" x14ac:dyDescent="0.25">
      <c r="A27" s="12">
        <v>18</v>
      </c>
      <c r="B27" s="112"/>
      <c r="C27" s="113"/>
      <c r="D27" s="121"/>
      <c r="E27" s="123"/>
      <c r="F27" s="124"/>
      <c r="G27" s="125"/>
      <c r="H27" s="126"/>
      <c r="I27" s="127"/>
      <c r="J27" s="128"/>
      <c r="K27" s="129"/>
      <c r="L27" s="128"/>
      <c r="M27" s="129"/>
      <c r="N27" s="128"/>
      <c r="O27" s="130"/>
      <c r="P27" s="131"/>
      <c r="Q27" s="97" t="str">
        <f>IF(G27="","",G27&amp;COUNTIF(G$10:G27,G27))</f>
        <v/>
      </c>
      <c r="R27" s="97">
        <f t="shared" si="1"/>
        <v>0</v>
      </c>
      <c r="S27" s="97" t="str">
        <f>IF(O27="","",O27&amp;COUNTIF(O$10:O27,O27))</f>
        <v/>
      </c>
      <c r="T27" s="97" t="str">
        <f>IF(P27="","",P27&amp;COUNTIF(P$10:P27,P27))</f>
        <v/>
      </c>
      <c r="AA27" s="7"/>
      <c r="AE27" s="1" t="s">
        <v>129</v>
      </c>
    </row>
    <row r="28" spans="1:31" ht="15" customHeight="1" x14ac:dyDescent="0.25">
      <c r="A28" s="13">
        <v>19</v>
      </c>
      <c r="B28" s="112"/>
      <c r="C28" s="113"/>
      <c r="D28" s="121"/>
      <c r="E28" s="123"/>
      <c r="F28" s="124"/>
      <c r="G28" s="125"/>
      <c r="H28" s="126"/>
      <c r="I28" s="127"/>
      <c r="J28" s="128"/>
      <c r="K28" s="129"/>
      <c r="L28" s="128"/>
      <c r="M28" s="129"/>
      <c r="N28" s="128"/>
      <c r="O28" s="130"/>
      <c r="P28" s="131"/>
      <c r="Q28" s="97" t="str">
        <f>IF(G28="","",G28&amp;COUNTIF(G$10:G28,G28))</f>
        <v/>
      </c>
      <c r="R28" s="97">
        <f t="shared" si="1"/>
        <v>0</v>
      </c>
      <c r="S28" s="97" t="str">
        <f>IF(O28="","",O28&amp;COUNTIF(O$10:O28,O28))</f>
        <v/>
      </c>
      <c r="T28" s="97" t="str">
        <f>IF(P28="","",P28&amp;COUNTIF(P$10:P28,P28))</f>
        <v/>
      </c>
      <c r="AA28" s="7"/>
      <c r="AE28" s="1" t="s">
        <v>89</v>
      </c>
    </row>
    <row r="29" spans="1:31" ht="15" customHeight="1" x14ac:dyDescent="0.25">
      <c r="A29" s="12">
        <v>20</v>
      </c>
      <c r="B29" s="112"/>
      <c r="C29" s="113"/>
      <c r="D29" s="121"/>
      <c r="E29" s="115"/>
      <c r="F29" s="122"/>
      <c r="G29" s="105"/>
      <c r="H29" s="106"/>
      <c r="I29" s="107"/>
      <c r="J29" s="117"/>
      <c r="K29" s="118"/>
      <c r="L29" s="117"/>
      <c r="M29" s="118"/>
      <c r="N29" s="117"/>
      <c r="O29" s="119"/>
      <c r="P29" s="120"/>
      <c r="Q29" s="97" t="str">
        <f>IF(G29="","",G29&amp;COUNTIF(G$10:G29,G29))</f>
        <v/>
      </c>
      <c r="R29" s="97">
        <f t="shared" si="1"/>
        <v>0</v>
      </c>
      <c r="S29" s="97" t="str">
        <f>IF(O29="","",O29&amp;COUNTIF(O$10:O29,O29))</f>
        <v/>
      </c>
      <c r="T29" s="97" t="str">
        <f>IF(P29="","",P29&amp;COUNTIF(P$10:P29,P29))</f>
        <v/>
      </c>
      <c r="AA29" s="7"/>
      <c r="AE29" s="1" t="s">
        <v>130</v>
      </c>
    </row>
    <row r="30" spans="1:31" ht="15" customHeight="1" x14ac:dyDescent="0.25">
      <c r="A30" s="12">
        <v>21</v>
      </c>
      <c r="B30" s="112"/>
      <c r="C30" s="113"/>
      <c r="D30" s="121"/>
      <c r="E30" s="115"/>
      <c r="F30" s="122"/>
      <c r="G30" s="105"/>
      <c r="H30" s="106"/>
      <c r="I30" s="107"/>
      <c r="J30" s="117"/>
      <c r="K30" s="118"/>
      <c r="L30" s="117"/>
      <c r="M30" s="118"/>
      <c r="N30" s="117"/>
      <c r="O30" s="119"/>
      <c r="P30" s="120"/>
      <c r="Q30" s="97" t="str">
        <f>IF(G30="","",G30&amp;COUNTIF(G$10:G30,G30))</f>
        <v/>
      </c>
      <c r="R30" s="97">
        <f t="shared" si="1"/>
        <v>0</v>
      </c>
      <c r="S30" s="97" t="str">
        <f>IF(O30="","",O30&amp;COUNTIF(O$10:O30,O30))</f>
        <v/>
      </c>
      <c r="T30" s="97" t="str">
        <f>IF(P30="","",P30&amp;COUNTIF(P$10:P30,P30))</f>
        <v/>
      </c>
      <c r="AA30" s="7"/>
      <c r="AE30" s="1" t="s">
        <v>90</v>
      </c>
    </row>
    <row r="31" spans="1:31" ht="15" customHeight="1" x14ac:dyDescent="0.25">
      <c r="A31" s="12">
        <v>22</v>
      </c>
      <c r="B31" s="112"/>
      <c r="C31" s="113"/>
      <c r="D31" s="121"/>
      <c r="E31" s="115"/>
      <c r="F31" s="122"/>
      <c r="G31" s="105"/>
      <c r="H31" s="106"/>
      <c r="I31" s="107"/>
      <c r="J31" s="117"/>
      <c r="K31" s="118"/>
      <c r="L31" s="117"/>
      <c r="M31" s="118"/>
      <c r="N31" s="117"/>
      <c r="O31" s="119"/>
      <c r="P31" s="120"/>
      <c r="Q31" s="97" t="str">
        <f>IF(G31="","",G31&amp;COUNTIF(G$10:G31,G31))</f>
        <v/>
      </c>
      <c r="R31" s="97">
        <f t="shared" si="1"/>
        <v>0</v>
      </c>
      <c r="S31" s="97" t="str">
        <f>IF(O31="","",O31&amp;COUNTIF(O$10:O31,O31))</f>
        <v/>
      </c>
      <c r="T31" s="97" t="str">
        <f>IF(P31="","",P31&amp;COUNTIF(P$10:P31,P31))</f>
        <v/>
      </c>
      <c r="AA31" s="7"/>
      <c r="AE31" s="1" t="s">
        <v>131</v>
      </c>
    </row>
    <row r="32" spans="1:31" ht="15" customHeight="1" x14ac:dyDescent="0.25">
      <c r="A32" s="14">
        <v>23</v>
      </c>
      <c r="B32" s="132"/>
      <c r="C32" s="133"/>
      <c r="D32" s="134"/>
      <c r="E32" s="135"/>
      <c r="F32" s="136"/>
      <c r="G32" s="137"/>
      <c r="H32" s="138"/>
      <c r="I32" s="139"/>
      <c r="J32" s="140"/>
      <c r="K32" s="141"/>
      <c r="L32" s="140"/>
      <c r="M32" s="141"/>
      <c r="N32" s="140"/>
      <c r="O32" s="142"/>
      <c r="P32" s="143"/>
      <c r="Q32" s="97" t="str">
        <f>IF(G32="","",G32&amp;COUNTIF(G$10:G32,G32))</f>
        <v/>
      </c>
      <c r="R32" s="97">
        <f t="shared" si="1"/>
        <v>0</v>
      </c>
      <c r="S32" s="97" t="str">
        <f>IF(O32="","",O32&amp;COUNTIF(O$10:O32,O32))</f>
        <v/>
      </c>
      <c r="T32" s="97" t="str">
        <f>IF(P32="","",P32&amp;COUNTIF(P$10:P32,P32))</f>
        <v/>
      </c>
      <c r="AA32" s="7"/>
      <c r="AE32" s="1" t="s">
        <v>67</v>
      </c>
    </row>
    <row r="33" spans="1:31" ht="7.5" customHeight="1" x14ac:dyDescent="0.25">
      <c r="A33" s="219" t="s">
        <v>76</v>
      </c>
      <c r="B33" s="220"/>
      <c r="Q33" s="92"/>
      <c r="R33" s="92"/>
      <c r="S33" s="92"/>
      <c r="T33" s="92"/>
      <c r="AA33" s="7"/>
      <c r="AE33" s="1" t="s">
        <v>73</v>
      </c>
    </row>
    <row r="34" spans="1:31" ht="14.75" customHeight="1" thickBot="1" x14ac:dyDescent="0.3">
      <c r="A34" s="220"/>
      <c r="B34" s="220"/>
      <c r="C34" s="2" t="s">
        <v>106</v>
      </c>
      <c r="D34" s="2" t="s">
        <v>107</v>
      </c>
      <c r="E34" s="4"/>
      <c r="K34" s="209"/>
      <c r="L34" s="210"/>
      <c r="M34" s="72" t="s">
        <v>6</v>
      </c>
      <c r="N34" s="71" t="s">
        <v>7</v>
      </c>
      <c r="O34" s="213" t="s">
        <v>8</v>
      </c>
      <c r="P34" s="214"/>
      <c r="Q34" s="98">
        <f>COUNTIF(Q10:Q32,"*1")-COUNTIF(Q10:Q32,"混合1")</f>
        <v>0</v>
      </c>
      <c r="R34" s="99">
        <f>COUNTIF(R10:R32,1)</f>
        <v>0</v>
      </c>
      <c r="S34" s="98">
        <f>COUNTIF(S10:S32,"*1")</f>
        <v>0</v>
      </c>
      <c r="T34" s="98">
        <f>COUNTIF(T10:T32,"*1")</f>
        <v>0</v>
      </c>
      <c r="U34" s="3"/>
      <c r="AB34" s="7"/>
      <c r="AE34" s="1" t="s">
        <v>143</v>
      </c>
    </row>
    <row r="35" spans="1:31" ht="14.75" customHeight="1" thickTop="1" x14ac:dyDescent="0.25">
      <c r="B35" s="63" t="s">
        <v>34</v>
      </c>
      <c r="C35" s="153"/>
      <c r="D35" s="154"/>
      <c r="K35" s="202" t="s">
        <v>55</v>
      </c>
      <c r="L35" s="203"/>
      <c r="M35" s="146">
        <v>3000</v>
      </c>
      <c r="N35" s="144">
        <f>Q34</f>
        <v>0</v>
      </c>
      <c r="O35" s="215">
        <f>M35*N35</f>
        <v>0</v>
      </c>
      <c r="P35" s="216"/>
      <c r="Q35" s="99"/>
      <c r="R35" s="99">
        <f>COUNTIF(R10:R32,2)</f>
        <v>0</v>
      </c>
      <c r="S35" s="98"/>
      <c r="T35" s="98"/>
      <c r="U35" s="9"/>
      <c r="AB35" s="7"/>
      <c r="AE35" s="1" t="s">
        <v>144</v>
      </c>
    </row>
    <row r="36" spans="1:31" ht="14.75" customHeight="1" x14ac:dyDescent="0.25">
      <c r="B36" s="63" t="s">
        <v>35</v>
      </c>
      <c r="C36" s="153"/>
      <c r="D36" s="154"/>
      <c r="K36" s="173" t="s">
        <v>62</v>
      </c>
      <c r="L36" s="174"/>
      <c r="M36" s="147">
        <f>IF(B3=AH8,AH10,IF(B3=AI8,AI10,AJ10))</f>
        <v>1100</v>
      </c>
      <c r="N36" s="145">
        <f>R34</f>
        <v>0</v>
      </c>
      <c r="O36" s="175">
        <f>M36*N36</f>
        <v>0</v>
      </c>
      <c r="P36" s="176"/>
      <c r="Q36" s="99"/>
      <c r="R36" s="99">
        <f>COUNTIF(R10:R32,3)</f>
        <v>0</v>
      </c>
      <c r="S36" s="98"/>
      <c r="T36" s="98"/>
      <c r="U36" s="9"/>
      <c r="AB36" s="7"/>
      <c r="AE36" s="1" t="s">
        <v>145</v>
      </c>
    </row>
    <row r="37" spans="1:31" ht="14.75" customHeight="1" x14ac:dyDescent="0.25">
      <c r="B37" s="63" t="s">
        <v>36</v>
      </c>
      <c r="C37" s="153"/>
      <c r="D37" s="154"/>
      <c r="K37" s="173" t="s">
        <v>63</v>
      </c>
      <c r="L37" s="174"/>
      <c r="M37" s="147">
        <f>IF(B3=AH8,AH12,IF(B3=AI8,AI12,AJ12))</f>
        <v>1400</v>
      </c>
      <c r="N37" s="145">
        <f>R35</f>
        <v>0</v>
      </c>
      <c r="O37" s="175">
        <f>M37*N37</f>
        <v>0</v>
      </c>
      <c r="P37" s="176"/>
      <c r="Q37" s="99"/>
      <c r="R37" s="99"/>
      <c r="S37" s="98"/>
      <c r="T37" s="98"/>
      <c r="U37" s="9"/>
      <c r="AB37" s="7"/>
      <c r="AE37" s="1" t="s">
        <v>146</v>
      </c>
    </row>
    <row r="38" spans="1:31" ht="14.75" customHeight="1" x14ac:dyDescent="0.25">
      <c r="B38" s="63" t="s">
        <v>32</v>
      </c>
      <c r="C38" s="153"/>
      <c r="D38" s="154"/>
      <c r="K38" s="173" t="s">
        <v>113</v>
      </c>
      <c r="L38" s="174"/>
      <c r="M38" s="147">
        <f>IF(B3=AH8,AH13,IF(B3=AI8,AI13,AJ13))</f>
        <v>1700</v>
      </c>
      <c r="N38" s="145">
        <f>R36</f>
        <v>0</v>
      </c>
      <c r="O38" s="175">
        <f>M38*N38</f>
        <v>0</v>
      </c>
      <c r="P38" s="176"/>
      <c r="Q38" s="99"/>
      <c r="R38" s="99"/>
      <c r="S38" s="98"/>
      <c r="T38" s="98"/>
      <c r="U38" s="9"/>
      <c r="AB38" s="7"/>
      <c r="AE38" s="1" t="s">
        <v>147</v>
      </c>
    </row>
    <row r="39" spans="1:31" ht="14.75" customHeight="1" x14ac:dyDescent="0.25">
      <c r="B39" s="63" t="s">
        <v>33</v>
      </c>
      <c r="C39" s="153"/>
      <c r="D39" s="154"/>
      <c r="K39" s="173" t="s">
        <v>115</v>
      </c>
      <c r="L39" s="174"/>
      <c r="M39" s="147">
        <f>IF(B3=AH8,AH11,IF(B3=AI8,AI11,AJ11))</f>
        <v>2000</v>
      </c>
      <c r="N39" s="145">
        <f>S34</f>
        <v>0</v>
      </c>
      <c r="O39" s="175">
        <f>M39*N39</f>
        <v>0</v>
      </c>
      <c r="P39" s="176"/>
      <c r="Q39" s="99"/>
      <c r="R39" s="99"/>
      <c r="S39" s="98">
        <f>COUNTIF(P10:P23,"○")</f>
        <v>0</v>
      </c>
      <c r="T39" s="98"/>
      <c r="U39" s="9"/>
      <c r="AB39" s="7"/>
      <c r="AE39" s="1" t="s">
        <v>148</v>
      </c>
    </row>
    <row r="40" spans="1:31" x14ac:dyDescent="0.25">
      <c r="K40" s="177" t="s">
        <v>108</v>
      </c>
      <c r="L40" s="178"/>
      <c r="M40" s="158">
        <f>IF(B3=AH8,AH11,IF(B3=AI8,AI11,AJ11))</f>
        <v>2000</v>
      </c>
      <c r="N40" s="159">
        <f>T34</f>
        <v>0</v>
      </c>
      <c r="O40" s="169">
        <f>IF(N40="","",M40*N40)</f>
        <v>0</v>
      </c>
      <c r="P40" s="170"/>
      <c r="Q40" s="92"/>
      <c r="R40" s="92"/>
      <c r="S40" s="92"/>
      <c r="T40" s="92"/>
      <c r="AA40" s="7"/>
      <c r="AE40" s="1" t="s">
        <v>149</v>
      </c>
    </row>
    <row r="41" spans="1:31" x14ac:dyDescent="0.25">
      <c r="N41" s="155" t="s">
        <v>9</v>
      </c>
      <c r="O41" s="171">
        <f>SUM(O35:O40)</f>
        <v>0</v>
      </c>
      <c r="P41" s="172"/>
      <c r="AA41" s="7"/>
      <c r="AE41" s="1" t="s">
        <v>60</v>
      </c>
    </row>
    <row r="42" spans="1:31" x14ac:dyDescent="0.25">
      <c r="AA42" s="7"/>
      <c r="AE42" s="1" t="s">
        <v>134</v>
      </c>
    </row>
  </sheetData>
  <sheetProtection selectLockedCells="1"/>
  <mergeCells count="41">
    <mergeCell ref="A1:H1"/>
    <mergeCell ref="I1:M1"/>
    <mergeCell ref="A33:B34"/>
    <mergeCell ref="M3:P3"/>
    <mergeCell ref="O37:P37"/>
    <mergeCell ref="O36:P36"/>
    <mergeCell ref="O39:P39"/>
    <mergeCell ref="N1:P1"/>
    <mergeCell ref="O34:P34"/>
    <mergeCell ref="O35:P35"/>
    <mergeCell ref="K37:L37"/>
    <mergeCell ref="K39:L39"/>
    <mergeCell ref="D3:E3"/>
    <mergeCell ref="K35:L35"/>
    <mergeCell ref="K36:L36"/>
    <mergeCell ref="F3:G3"/>
    <mergeCell ref="H3:J3"/>
    <mergeCell ref="K34:L34"/>
    <mergeCell ref="D4:F4"/>
    <mergeCell ref="D8:D9"/>
    <mergeCell ref="E8:E9"/>
    <mergeCell ref="A4:C4"/>
    <mergeCell ref="O8:P8"/>
    <mergeCell ref="B8:B9"/>
    <mergeCell ref="C8:C9"/>
    <mergeCell ref="J8:J9"/>
    <mergeCell ref="A8:A9"/>
    <mergeCell ref="F8:F9"/>
    <mergeCell ref="G8:H8"/>
    <mergeCell ref="M8:M9"/>
    <mergeCell ref="N8:N9"/>
    <mergeCell ref="I8:I9"/>
    <mergeCell ref="G4:J4"/>
    <mergeCell ref="K8:K9"/>
    <mergeCell ref="L8:L9"/>
    <mergeCell ref="M4:P4"/>
    <mergeCell ref="O40:P40"/>
    <mergeCell ref="O41:P41"/>
    <mergeCell ref="K38:L38"/>
    <mergeCell ref="O38:P38"/>
    <mergeCell ref="K40:L40"/>
  </mergeCells>
  <phoneticPr fontId="2"/>
  <dataValidations count="11">
    <dataValidation imeMode="hiragana" allowBlank="1" showInputMessage="1" showErrorMessage="1" sqref="D4 C10:C32 D3:E3"/>
    <dataValidation imeMode="halfAlpha" allowBlank="1" showInputMessage="1" showErrorMessage="1" sqref="E10:E32 C35:D39"/>
    <dataValidation type="list" allowBlank="1" showInputMessage="1" showErrorMessage="1" sqref="G10:G32 O10:P32">
      <formula1>$W$16:$W$20</formula1>
    </dataValidation>
    <dataValidation imeMode="halfKatakana" allowBlank="1" showInputMessage="1" showErrorMessage="1" sqref="D10:D32"/>
    <dataValidation type="list" allowBlank="1" showInputMessage="1" showErrorMessage="1" sqref="F10:F32">
      <formula1>"6,5,4,3,2,1"</formula1>
    </dataValidation>
    <dataValidation type="list" allowBlank="1" showInputMessage="1" showErrorMessage="1" sqref="B3">
      <formula1>$AH$8:$AJ$8</formula1>
    </dataValidation>
    <dataValidation imeMode="halfAlpha" showInputMessage="1" sqref="B10:B32"/>
    <dataValidation type="list" allowBlank="1" showInputMessage="1" showErrorMessage="1" sqref="H10:H32">
      <formula1>$AE$8:$AE$13</formula1>
    </dataValidation>
    <dataValidation type="list" imeMode="halfAlpha" allowBlank="1" showInputMessage="1" sqref="N10:N32 J10:J32 L10:L32">
      <formula1>$AG$14</formula1>
    </dataValidation>
    <dataValidation type="list" imeMode="halfAlpha" allowBlank="1" showInputMessage="1" showErrorMessage="1" sqref="M10:M32 K10:K32">
      <formula1>$AE$14:$AE$42</formula1>
    </dataValidation>
    <dataValidation type="list" allowBlank="1" showInputMessage="1" showErrorMessage="1" sqref="I10:I32">
      <formula1>$AE$14:$AE$42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AJ42"/>
  <sheetViews>
    <sheetView showGridLines="0" showZeros="0" tabSelected="1" view="pageBreakPreview" zoomScale="90" zoomScaleNormal="100" zoomScaleSheetLayoutView="90" workbookViewId="0">
      <selection activeCell="D12" sqref="D12"/>
    </sheetView>
  </sheetViews>
  <sheetFormatPr defaultColWidth="9" defaultRowHeight="12.75" x14ac:dyDescent="0.25"/>
  <cols>
    <col min="1" max="1" width="2.6640625" style="10" customWidth="1"/>
    <col min="2" max="2" width="5.265625" style="10" bestFit="1" customWidth="1"/>
    <col min="3" max="3" width="13.06640625" style="1" customWidth="1"/>
    <col min="4" max="4" width="12.9296875" style="1" customWidth="1"/>
    <col min="5" max="5" width="4.3984375" style="1" customWidth="1"/>
    <col min="6" max="6" width="4" style="1" customWidth="1"/>
    <col min="7" max="7" width="4.33203125" style="1" customWidth="1"/>
    <col min="8" max="8" width="4.265625" style="1" bestFit="1" customWidth="1"/>
    <col min="9" max="9" width="11.1328125" style="1" customWidth="1"/>
    <col min="10" max="10" width="8.53125" style="1" bestFit="1" customWidth="1"/>
    <col min="11" max="11" width="11.1328125" style="1" customWidth="1"/>
    <col min="12" max="12" width="7.53125" style="1" bestFit="1" customWidth="1"/>
    <col min="13" max="13" width="11.1328125" style="1" customWidth="1"/>
    <col min="14" max="14" width="7.53125" style="1" bestFit="1" customWidth="1"/>
    <col min="15" max="15" width="5.53125" style="1" bestFit="1" customWidth="1"/>
    <col min="16" max="16" width="5.59765625" style="1" customWidth="1"/>
    <col min="17" max="17" width="3.86328125" style="92" hidden="1" customWidth="1"/>
    <col min="18" max="18" width="3" style="92" hidden="1" customWidth="1"/>
    <col min="19" max="20" width="3.86328125" style="92" hidden="1" customWidth="1"/>
    <col min="21" max="21" width="10" style="1" customWidth="1"/>
    <col min="22" max="22" width="8.86328125" style="1" customWidth="1"/>
    <col min="23" max="23" width="9" style="1" hidden="1" customWidth="1"/>
    <col min="24" max="24" width="10.1328125" style="1" customWidth="1"/>
    <col min="25" max="28" width="9" style="1"/>
    <col min="29" max="29" width="8.73046875" style="1" bestFit="1" customWidth="1"/>
    <col min="30" max="30" width="9" style="1"/>
    <col min="31" max="31" width="9" style="1" hidden="1" customWidth="1"/>
    <col min="32" max="32" width="9" style="1"/>
    <col min="33" max="36" width="7.6640625" style="1" customWidth="1"/>
    <col min="37" max="16384" width="9" style="1"/>
  </cols>
  <sheetData>
    <row r="1" spans="1:36" s="27" customFormat="1" ht="21" x14ac:dyDescent="0.25">
      <c r="A1" s="225" t="str">
        <f>'申込一覧表(男子)'!A1:G1</f>
        <v>2021 釧根駅伝 兼 リレー記録会</v>
      </c>
      <c r="B1" s="225"/>
      <c r="C1" s="225"/>
      <c r="D1" s="225"/>
      <c r="E1" s="225"/>
      <c r="F1" s="225"/>
      <c r="G1" s="225"/>
      <c r="H1" s="225"/>
      <c r="I1" s="225" t="s">
        <v>48</v>
      </c>
      <c r="J1" s="225"/>
      <c r="K1" s="225"/>
      <c r="L1" s="225"/>
      <c r="M1" s="225"/>
      <c r="N1" s="225" t="str">
        <f>B3&amp;"女子"</f>
        <v>中学女子</v>
      </c>
      <c r="O1" s="225"/>
      <c r="P1" s="225"/>
      <c r="Q1" s="92"/>
      <c r="R1" s="92"/>
      <c r="S1" s="92"/>
      <c r="T1" s="92"/>
    </row>
    <row r="2" spans="1:36" ht="2.25" customHeight="1" thickBot="1" x14ac:dyDescent="0.3">
      <c r="A2" s="24"/>
      <c r="B2" s="24"/>
      <c r="C2" s="24"/>
      <c r="D2" s="24"/>
      <c r="E2" s="24"/>
      <c r="F2" s="24"/>
      <c r="G2" s="24"/>
      <c r="H2" s="24"/>
      <c r="I2" s="29"/>
      <c r="J2" s="29"/>
      <c r="K2" s="29"/>
      <c r="L2" s="29"/>
      <c r="M2" s="29"/>
      <c r="N2" s="29"/>
      <c r="O2" s="29"/>
    </row>
    <row r="3" spans="1:36" ht="26.25" customHeight="1" thickBot="1" x14ac:dyDescent="0.3">
      <c r="A3" s="86" t="s">
        <v>49</v>
      </c>
      <c r="B3" s="66" t="s">
        <v>50</v>
      </c>
      <c r="C3" s="65" t="s">
        <v>31</v>
      </c>
      <c r="D3" s="200"/>
      <c r="E3" s="201"/>
      <c r="F3" s="204" t="s">
        <v>61</v>
      </c>
      <c r="G3" s="205"/>
      <c r="H3" s="206"/>
      <c r="I3" s="207"/>
      <c r="J3" s="208"/>
      <c r="K3" s="70"/>
      <c r="L3" s="70" t="s">
        <v>38</v>
      </c>
      <c r="M3" s="211"/>
      <c r="N3" s="211"/>
      <c r="O3" s="211"/>
      <c r="P3" s="211"/>
      <c r="Q3" s="93"/>
      <c r="R3" s="93"/>
      <c r="S3" s="93"/>
      <c r="T3" s="93"/>
      <c r="U3" s="8"/>
    </row>
    <row r="4" spans="1:36" ht="28.9" customHeight="1" thickBot="1" x14ac:dyDescent="0.3">
      <c r="A4" s="179" t="s">
        <v>104</v>
      </c>
      <c r="B4" s="180"/>
      <c r="C4" s="180"/>
      <c r="D4" s="217" t="s">
        <v>40</v>
      </c>
      <c r="E4" s="217"/>
      <c r="F4" s="217"/>
      <c r="G4" s="196"/>
      <c r="H4" s="197"/>
      <c r="I4" s="197"/>
      <c r="J4" s="198"/>
      <c r="K4" s="64"/>
      <c r="L4" s="64" t="s">
        <v>39</v>
      </c>
      <c r="M4" s="199"/>
      <c r="N4" s="199"/>
      <c r="O4" s="199"/>
      <c r="P4" s="199"/>
      <c r="Q4" s="93"/>
      <c r="R4" s="93"/>
      <c r="S4" s="93"/>
      <c r="T4" s="93"/>
      <c r="U4" s="28" t="str">
        <f>IF(G4="","","ご協力ありがとうございます。")</f>
        <v/>
      </c>
    </row>
    <row r="5" spans="1:36" x14ac:dyDescent="0.25">
      <c r="A5" s="150" t="s">
        <v>157</v>
      </c>
      <c r="D5" s="151"/>
      <c r="E5" s="151"/>
      <c r="F5" s="151"/>
    </row>
    <row r="6" spans="1:36" x14ac:dyDescent="0.25">
      <c r="A6" s="150" t="s">
        <v>156</v>
      </c>
      <c r="B6" s="152"/>
      <c r="C6" s="4"/>
      <c r="D6" s="151"/>
      <c r="E6" s="151"/>
      <c r="F6" s="151"/>
    </row>
    <row r="7" spans="1:36" x14ac:dyDescent="0.25">
      <c r="A7" s="230" t="s">
        <v>158</v>
      </c>
      <c r="D7" s="151"/>
      <c r="E7" s="151"/>
      <c r="F7" s="151"/>
    </row>
    <row r="8" spans="1:36" s="6" customFormat="1" ht="12.75" customHeight="1" x14ac:dyDescent="0.25">
      <c r="A8" s="189" t="s">
        <v>1</v>
      </c>
      <c r="B8" s="183" t="s">
        <v>24</v>
      </c>
      <c r="C8" s="185" t="s">
        <v>2</v>
      </c>
      <c r="D8" s="218" t="s">
        <v>57</v>
      </c>
      <c r="E8" s="185" t="s">
        <v>3</v>
      </c>
      <c r="F8" s="185" t="s">
        <v>41</v>
      </c>
      <c r="G8" s="191" t="s">
        <v>42</v>
      </c>
      <c r="H8" s="192"/>
      <c r="I8" s="193" t="s">
        <v>75</v>
      </c>
      <c r="J8" s="187" t="s">
        <v>4</v>
      </c>
      <c r="K8" s="193" t="s">
        <v>74</v>
      </c>
      <c r="L8" s="187" t="s">
        <v>4</v>
      </c>
      <c r="M8" s="193" t="s">
        <v>109</v>
      </c>
      <c r="N8" s="187" t="s">
        <v>59</v>
      </c>
      <c r="O8" s="181" t="s">
        <v>105</v>
      </c>
      <c r="P8" s="182"/>
      <c r="Q8" s="94"/>
      <c r="R8" s="94"/>
      <c r="S8" s="94"/>
      <c r="T8" s="95"/>
      <c r="U8" s="18" t="s">
        <v>5</v>
      </c>
      <c r="V8" s="5"/>
      <c r="AA8" s="7"/>
      <c r="AE8" s="2" t="s">
        <v>16</v>
      </c>
      <c r="AG8" s="2"/>
      <c r="AH8" s="2" t="s">
        <v>50</v>
      </c>
      <c r="AI8" s="2" t="s">
        <v>51</v>
      </c>
      <c r="AJ8" s="2" t="s">
        <v>102</v>
      </c>
    </row>
    <row r="9" spans="1:36" ht="12.75" customHeight="1" x14ac:dyDescent="0.25">
      <c r="A9" s="190"/>
      <c r="B9" s="184"/>
      <c r="C9" s="186"/>
      <c r="D9" s="186"/>
      <c r="E9" s="186"/>
      <c r="F9" s="186"/>
      <c r="G9" s="87" t="s">
        <v>52</v>
      </c>
      <c r="H9" s="69" t="s">
        <v>53</v>
      </c>
      <c r="I9" s="195"/>
      <c r="J9" s="188"/>
      <c r="K9" s="194"/>
      <c r="L9" s="188"/>
      <c r="M9" s="194"/>
      <c r="N9" s="188"/>
      <c r="O9" s="85" t="s">
        <v>106</v>
      </c>
      <c r="P9" s="84" t="s">
        <v>107</v>
      </c>
      <c r="Q9" s="96"/>
      <c r="R9" s="96"/>
      <c r="S9" s="96"/>
      <c r="T9" s="96"/>
      <c r="U9" s="26"/>
      <c r="W9" s="6"/>
      <c r="AA9" s="7"/>
      <c r="AE9" s="1" t="s">
        <v>43</v>
      </c>
      <c r="AG9" s="68" t="s">
        <v>42</v>
      </c>
      <c r="AH9" s="67">
        <v>3000</v>
      </c>
      <c r="AI9" s="67">
        <v>3000</v>
      </c>
      <c r="AJ9" s="67">
        <v>3000</v>
      </c>
    </row>
    <row r="10" spans="1:36" ht="15" customHeight="1" x14ac:dyDescent="0.25">
      <c r="A10" s="11">
        <v>1</v>
      </c>
      <c r="B10" s="30"/>
      <c r="C10" s="31"/>
      <c r="D10" s="32"/>
      <c r="E10" s="33"/>
      <c r="F10" s="34"/>
      <c r="G10" s="73"/>
      <c r="H10" s="74"/>
      <c r="I10" s="35"/>
      <c r="J10" s="36"/>
      <c r="K10" s="88"/>
      <c r="L10" s="36"/>
      <c r="M10" s="88"/>
      <c r="N10" s="36"/>
      <c r="O10" s="37"/>
      <c r="P10" s="38"/>
      <c r="Q10" s="97" t="str">
        <f>IF(G10="","",G10&amp;COUNTIF(G$10:G10,G10))</f>
        <v/>
      </c>
      <c r="R10" s="97">
        <f>COUNTA(I10,K10,M10)</f>
        <v>0</v>
      </c>
      <c r="S10" s="97" t="str">
        <f>IF(O10="","",O10&amp;COUNTIF(O$10:O10,O10))</f>
        <v/>
      </c>
      <c r="T10" s="97" t="str">
        <f>IF(P10="","",P10&amp;COUNTIF(P$10:P10,P10))</f>
        <v/>
      </c>
      <c r="U10" s="26"/>
      <c r="W10" s="6"/>
      <c r="AA10" s="7"/>
      <c r="AE10" s="1" t="s">
        <v>44</v>
      </c>
      <c r="AG10" s="68" t="s">
        <v>64</v>
      </c>
      <c r="AH10" s="67">
        <v>800</v>
      </c>
      <c r="AI10" s="67">
        <v>900</v>
      </c>
      <c r="AJ10" s="67">
        <v>1100</v>
      </c>
    </row>
    <row r="11" spans="1:36" ht="15" customHeight="1" x14ac:dyDescent="0.25">
      <c r="A11" s="12">
        <v>2</v>
      </c>
      <c r="B11" s="39"/>
      <c r="C11" s="40"/>
      <c r="D11" s="75"/>
      <c r="E11" s="42"/>
      <c r="F11" s="43"/>
      <c r="G11" s="73"/>
      <c r="H11" s="74"/>
      <c r="I11" s="35"/>
      <c r="J11" s="44"/>
      <c r="K11" s="89"/>
      <c r="L11" s="44"/>
      <c r="M11" s="89"/>
      <c r="N11" s="44"/>
      <c r="O11" s="45"/>
      <c r="P11" s="46"/>
      <c r="Q11" s="97" t="str">
        <f>IF(G11="","",G11&amp;COUNTIF(G$10:G11,G11))</f>
        <v/>
      </c>
      <c r="R11" s="97">
        <f t="shared" ref="R11:R32" si="0">COUNTA(I11,K11,M11)</f>
        <v>0</v>
      </c>
      <c r="S11" s="97" t="str">
        <f>IF(O11="","",O11&amp;COUNTIF(O$10:O11,O11))</f>
        <v/>
      </c>
      <c r="T11" s="97" t="str">
        <f>IF(P11="","",P11&amp;COUNTIF(P$10:P11,P11))</f>
        <v/>
      </c>
      <c r="U11" s="8" t="s">
        <v>58</v>
      </c>
      <c r="W11" s="6"/>
      <c r="AA11" s="7"/>
      <c r="AE11" s="1" t="s">
        <v>45</v>
      </c>
      <c r="AG11" s="68" t="s">
        <v>37</v>
      </c>
      <c r="AH11" s="67">
        <v>1000</v>
      </c>
      <c r="AI11" s="67">
        <v>1500</v>
      </c>
      <c r="AJ11" s="67">
        <v>2000</v>
      </c>
    </row>
    <row r="12" spans="1:36" ht="15" customHeight="1" x14ac:dyDescent="0.25">
      <c r="A12" s="12">
        <v>3</v>
      </c>
      <c r="B12" s="39"/>
      <c r="C12" s="40"/>
      <c r="D12" s="41"/>
      <c r="E12" s="42"/>
      <c r="F12" s="47"/>
      <c r="G12" s="73"/>
      <c r="H12" s="74"/>
      <c r="I12" s="35"/>
      <c r="J12" s="44"/>
      <c r="K12" s="89"/>
      <c r="L12" s="44"/>
      <c r="M12" s="89"/>
      <c r="N12" s="44"/>
      <c r="O12" s="45"/>
      <c r="P12" s="46"/>
      <c r="Q12" s="97" t="str">
        <f>IF(G12="","",G12&amp;COUNTIF(G$10:G12,G12))</f>
        <v/>
      </c>
      <c r="R12" s="97">
        <f t="shared" si="0"/>
        <v>0</v>
      </c>
      <c r="S12" s="97" t="str">
        <f>IF(O12="","",O12&amp;COUNTIF(O$10:O12,O12))</f>
        <v/>
      </c>
      <c r="T12" s="97" t="str">
        <f>IF(P12="","",P12&amp;COUNTIF(P$10:P12,P12))</f>
        <v/>
      </c>
      <c r="U12" s="8" t="s">
        <v>71</v>
      </c>
      <c r="W12" s="25" t="s">
        <v>27</v>
      </c>
      <c r="AA12" s="7"/>
      <c r="AE12" s="1" t="s">
        <v>46</v>
      </c>
      <c r="AG12" s="1" t="s">
        <v>65</v>
      </c>
      <c r="AH12" s="1">
        <v>1100</v>
      </c>
      <c r="AI12" s="1">
        <v>1200</v>
      </c>
      <c r="AJ12" s="1">
        <v>1400</v>
      </c>
    </row>
    <row r="13" spans="1:36" ht="15" customHeight="1" x14ac:dyDescent="0.25">
      <c r="A13" s="12">
        <v>4</v>
      </c>
      <c r="B13" s="39"/>
      <c r="C13" s="40"/>
      <c r="D13" s="41"/>
      <c r="E13" s="42"/>
      <c r="F13" s="47"/>
      <c r="G13" s="73"/>
      <c r="H13" s="74"/>
      <c r="I13" s="35"/>
      <c r="J13" s="44"/>
      <c r="K13" s="89"/>
      <c r="L13" s="44"/>
      <c r="M13" s="89"/>
      <c r="N13" s="44"/>
      <c r="O13" s="45"/>
      <c r="P13" s="46"/>
      <c r="Q13" s="97" t="str">
        <f>IF(G13="","",G13&amp;COUNTIF(G$10:G13,G13))</f>
        <v/>
      </c>
      <c r="R13" s="97">
        <f t="shared" si="0"/>
        <v>0</v>
      </c>
      <c r="S13" s="97" t="str">
        <f>IF(O13="","",O13&amp;COUNTIF(O$10:O13,O13))</f>
        <v/>
      </c>
      <c r="T13" s="97" t="str">
        <f>IF(P13="","",P13&amp;COUNTIF(P$10:P13,P13))</f>
        <v/>
      </c>
      <c r="U13" s="19" t="s">
        <v>20</v>
      </c>
      <c r="W13" s="25" t="s">
        <v>56</v>
      </c>
      <c r="AA13" s="7"/>
      <c r="AE13" s="1" t="s">
        <v>47</v>
      </c>
      <c r="AG13" s="1" t="s">
        <v>103</v>
      </c>
      <c r="AH13" s="1">
        <v>1400</v>
      </c>
      <c r="AI13" s="1">
        <v>1500</v>
      </c>
      <c r="AJ13" s="1">
        <v>1700</v>
      </c>
    </row>
    <row r="14" spans="1:36" ht="15" customHeight="1" x14ac:dyDescent="0.25">
      <c r="A14" s="12">
        <v>5</v>
      </c>
      <c r="B14" s="39"/>
      <c r="C14" s="40"/>
      <c r="D14" s="41"/>
      <c r="E14" s="42"/>
      <c r="F14" s="47"/>
      <c r="G14" s="73"/>
      <c r="H14" s="74"/>
      <c r="I14" s="35"/>
      <c r="J14" s="44"/>
      <c r="K14" s="89"/>
      <c r="L14" s="44"/>
      <c r="M14" s="89"/>
      <c r="N14" s="44"/>
      <c r="O14" s="45"/>
      <c r="P14" s="46"/>
      <c r="Q14" s="97" t="str">
        <f>IF(G14="","",G14&amp;COUNTIF(G$10:G14,G14))</f>
        <v/>
      </c>
      <c r="R14" s="97">
        <f t="shared" si="0"/>
        <v>0</v>
      </c>
      <c r="S14" s="97" t="str">
        <f>IF(O14="","",O14&amp;COUNTIF(O$10:O14,O14))</f>
        <v/>
      </c>
      <c r="T14" s="97" t="str">
        <f>IF(P14="","",P14&amp;COUNTIF(P$10:P14,P14))</f>
        <v/>
      </c>
      <c r="U14" s="20" t="s">
        <v>21</v>
      </c>
      <c r="V14" s="21" t="s">
        <v>28</v>
      </c>
      <c r="W14" s="25"/>
      <c r="AA14" s="7"/>
      <c r="AE14" s="1" t="s">
        <v>110</v>
      </c>
      <c r="AG14" s="1" t="s">
        <v>77</v>
      </c>
    </row>
    <row r="15" spans="1:36" ht="15" customHeight="1" x14ac:dyDescent="0.25">
      <c r="A15" s="12">
        <v>6</v>
      </c>
      <c r="B15" s="39"/>
      <c r="C15" s="40"/>
      <c r="D15" s="41"/>
      <c r="E15" s="42"/>
      <c r="F15" s="47"/>
      <c r="G15" s="73"/>
      <c r="H15" s="74"/>
      <c r="I15" s="35"/>
      <c r="J15" s="44"/>
      <c r="K15" s="89"/>
      <c r="L15" s="44"/>
      <c r="M15" s="89"/>
      <c r="N15" s="44"/>
      <c r="O15" s="45"/>
      <c r="P15" s="46"/>
      <c r="Q15" s="97" t="str">
        <f>IF(G15="","",G15&amp;COUNTIF(G$10:G15,G15))</f>
        <v/>
      </c>
      <c r="R15" s="97">
        <f t="shared" si="0"/>
        <v>0</v>
      </c>
      <c r="S15" s="97" t="str">
        <f>IF(O15="","",O15&amp;COUNTIF(O$10:O15,O15))</f>
        <v/>
      </c>
      <c r="T15" s="97" t="str">
        <f>IF(P15="","",P15&amp;COUNTIF(P$10:P15,P15))</f>
        <v/>
      </c>
      <c r="U15" s="8"/>
      <c r="V15" s="21" t="s">
        <v>29</v>
      </c>
      <c r="W15" s="25"/>
      <c r="AA15" s="7"/>
      <c r="AE15" s="1" t="s">
        <v>80</v>
      </c>
    </row>
    <row r="16" spans="1:36" ht="15" customHeight="1" x14ac:dyDescent="0.25">
      <c r="A16" s="12">
        <v>7</v>
      </c>
      <c r="B16" s="39"/>
      <c r="C16" s="40"/>
      <c r="D16" s="41"/>
      <c r="E16" s="42"/>
      <c r="F16" s="47"/>
      <c r="G16" s="73"/>
      <c r="H16" s="74"/>
      <c r="I16" s="35"/>
      <c r="J16" s="44"/>
      <c r="K16" s="89"/>
      <c r="L16" s="44"/>
      <c r="M16" s="89"/>
      <c r="N16" s="44"/>
      <c r="O16" s="45"/>
      <c r="P16" s="46"/>
      <c r="Q16" s="97" t="str">
        <f>IF(G16="","",G16&amp;COUNTIF(G$10:G16,G16))</f>
        <v/>
      </c>
      <c r="R16" s="97">
        <f t="shared" si="0"/>
        <v>0</v>
      </c>
      <c r="S16" s="97" t="str">
        <f>IF(O16="","",O16&amp;COUNTIF(O$10:O16,O16))</f>
        <v/>
      </c>
      <c r="T16" s="97" t="str">
        <f>IF(P16="","",P16&amp;COUNTIF(P$10:P16,P16))</f>
        <v/>
      </c>
      <c r="U16" s="8"/>
      <c r="V16" s="21" t="s">
        <v>30</v>
      </c>
      <c r="W16" s="6" t="s">
        <v>10</v>
      </c>
      <c r="AA16" s="7"/>
      <c r="AE16" s="1" t="s">
        <v>81</v>
      </c>
    </row>
    <row r="17" spans="1:31" ht="15" customHeight="1" x14ac:dyDescent="0.25">
      <c r="A17" s="12">
        <v>8</v>
      </c>
      <c r="B17" s="39"/>
      <c r="C17" s="40"/>
      <c r="D17" s="41"/>
      <c r="E17" s="42"/>
      <c r="F17" s="47"/>
      <c r="G17" s="73"/>
      <c r="H17" s="74"/>
      <c r="I17" s="35"/>
      <c r="J17" s="44"/>
      <c r="K17" s="89"/>
      <c r="L17" s="44"/>
      <c r="M17" s="89"/>
      <c r="N17" s="44"/>
      <c r="O17" s="45"/>
      <c r="P17" s="46"/>
      <c r="Q17" s="97" t="str">
        <f>IF(G17="","",G17&amp;COUNTIF(G$10:G17,G17))</f>
        <v/>
      </c>
      <c r="R17" s="97">
        <f t="shared" si="0"/>
        <v>0</v>
      </c>
      <c r="S17" s="97" t="str">
        <f>IF(O17="","",O17&amp;COUNTIF(O$10:O17,O17))</f>
        <v/>
      </c>
      <c r="T17" s="97" t="str">
        <f>IF(P17="","",P17&amp;COUNTIF(P$10:P17,P17))</f>
        <v/>
      </c>
      <c r="U17" s="22" t="s">
        <v>22</v>
      </c>
      <c r="V17" s="8"/>
      <c r="W17" s="6" t="s">
        <v>11</v>
      </c>
      <c r="AA17" s="7"/>
      <c r="AE17" s="1" t="s">
        <v>82</v>
      </c>
    </row>
    <row r="18" spans="1:31" ht="15" customHeight="1" x14ac:dyDescent="0.25">
      <c r="A18" s="12">
        <v>9</v>
      </c>
      <c r="B18" s="39"/>
      <c r="C18" s="40"/>
      <c r="D18" s="41"/>
      <c r="E18" s="42"/>
      <c r="F18" s="47"/>
      <c r="G18" s="73"/>
      <c r="H18" s="74"/>
      <c r="I18" s="35"/>
      <c r="J18" s="44"/>
      <c r="K18" s="89"/>
      <c r="L18" s="44"/>
      <c r="M18" s="89"/>
      <c r="N18" s="44"/>
      <c r="O18" s="45"/>
      <c r="P18" s="46"/>
      <c r="Q18" s="97" t="str">
        <f>IF(G18="","",G18&amp;COUNTIF(G$10:G18,G18))</f>
        <v/>
      </c>
      <c r="R18" s="97">
        <f t="shared" si="0"/>
        <v>0</v>
      </c>
      <c r="S18" s="97" t="str">
        <f>IF(O18="","",O18&amp;COUNTIF(O$10:O18,O18))</f>
        <v/>
      </c>
      <c r="T18" s="97" t="str">
        <f>IF(P18="","",P18&amp;COUNTIF(P$10:P18,P18))</f>
        <v/>
      </c>
      <c r="U18" s="19" t="s">
        <v>23</v>
      </c>
      <c r="V18" s="8"/>
      <c r="W18" s="6" t="s">
        <v>12</v>
      </c>
      <c r="AA18" s="7"/>
      <c r="AE18" s="1" t="s">
        <v>83</v>
      </c>
    </row>
    <row r="19" spans="1:31" ht="15" customHeight="1" x14ac:dyDescent="0.25">
      <c r="A19" s="12">
        <v>10</v>
      </c>
      <c r="B19" s="39"/>
      <c r="C19" s="40"/>
      <c r="D19" s="41"/>
      <c r="E19" s="42"/>
      <c r="F19" s="47"/>
      <c r="G19" s="73"/>
      <c r="H19" s="74"/>
      <c r="I19" s="35"/>
      <c r="J19" s="44"/>
      <c r="K19" s="89"/>
      <c r="L19" s="44"/>
      <c r="M19" s="89"/>
      <c r="N19" s="44"/>
      <c r="O19" s="45"/>
      <c r="P19" s="46"/>
      <c r="Q19" s="97" t="str">
        <f>IF(G19="","",G19&amp;COUNTIF(G$10:G19,G19))</f>
        <v/>
      </c>
      <c r="R19" s="97">
        <f t="shared" si="0"/>
        <v>0</v>
      </c>
      <c r="S19" s="97" t="str">
        <f>IF(O19="","",O19&amp;COUNTIF(O$10:O19,O19))</f>
        <v/>
      </c>
      <c r="T19" s="97" t="str">
        <f>IF(P19="","",P19&amp;COUNTIF(P$10:P19,P19))</f>
        <v/>
      </c>
      <c r="U19" s="19" t="s">
        <v>17</v>
      </c>
      <c r="V19" s="8"/>
      <c r="W19" s="6" t="s">
        <v>32</v>
      </c>
      <c r="AA19" s="7"/>
      <c r="AE19" s="1" t="s">
        <v>84</v>
      </c>
    </row>
    <row r="20" spans="1:31" ht="15" customHeight="1" x14ac:dyDescent="0.25">
      <c r="A20" s="12">
        <v>11</v>
      </c>
      <c r="B20" s="39"/>
      <c r="C20" s="40"/>
      <c r="D20" s="41"/>
      <c r="E20" s="42"/>
      <c r="F20" s="47"/>
      <c r="G20" s="73"/>
      <c r="H20" s="74"/>
      <c r="I20" s="35"/>
      <c r="J20" s="44"/>
      <c r="K20" s="89"/>
      <c r="L20" s="44"/>
      <c r="M20" s="89"/>
      <c r="N20" s="44"/>
      <c r="O20" s="45"/>
      <c r="P20" s="46"/>
      <c r="Q20" s="97" t="str">
        <f>IF(G20="","",G20&amp;COUNTIF(G$10:G20,G20))</f>
        <v/>
      </c>
      <c r="R20" s="97">
        <f t="shared" si="0"/>
        <v>0</v>
      </c>
      <c r="S20" s="97" t="str">
        <f>IF(O20="","",O20&amp;COUNTIF(O$10:O20,O20))</f>
        <v/>
      </c>
      <c r="T20" s="97" t="str">
        <f>IF(P20="","",P20&amp;COUNTIF(P$10:P20,P20))</f>
        <v/>
      </c>
      <c r="U20" s="19" t="s">
        <v>15</v>
      </c>
      <c r="V20" s="8"/>
      <c r="W20" s="6" t="s">
        <v>33</v>
      </c>
      <c r="AA20" s="7"/>
      <c r="AE20" s="1" t="s">
        <v>85</v>
      </c>
    </row>
    <row r="21" spans="1:31" ht="15" customHeight="1" x14ac:dyDescent="0.25">
      <c r="A21" s="12">
        <v>12</v>
      </c>
      <c r="B21" s="39"/>
      <c r="C21" s="40"/>
      <c r="D21" s="41"/>
      <c r="E21" s="42"/>
      <c r="F21" s="47"/>
      <c r="G21" s="73"/>
      <c r="H21" s="74"/>
      <c r="I21" s="35"/>
      <c r="J21" s="44"/>
      <c r="K21" s="89"/>
      <c r="L21" s="44"/>
      <c r="M21" s="89"/>
      <c r="N21" s="44"/>
      <c r="O21" s="45"/>
      <c r="P21" s="46"/>
      <c r="Q21" s="97" t="str">
        <f>IF(G21="","",G21&amp;COUNTIF(G$10:G21,G21))</f>
        <v/>
      </c>
      <c r="R21" s="97">
        <f t="shared" si="0"/>
        <v>0</v>
      </c>
      <c r="S21" s="97" t="str">
        <f>IF(O21="","",O21&amp;COUNTIF(O$10:O21,O21))</f>
        <v/>
      </c>
      <c r="T21" s="97" t="str">
        <f>IF(P21="","",P21&amp;COUNTIF(P$10:P21,P21))</f>
        <v/>
      </c>
      <c r="U21" s="19" t="s">
        <v>18</v>
      </c>
      <c r="W21" s="1" t="s">
        <v>92</v>
      </c>
      <c r="AA21" s="7"/>
      <c r="AE21" s="1" t="s">
        <v>86</v>
      </c>
    </row>
    <row r="22" spans="1:31" ht="15" customHeight="1" x14ac:dyDescent="0.25">
      <c r="A22" s="12">
        <v>13</v>
      </c>
      <c r="B22" s="39"/>
      <c r="C22" s="40"/>
      <c r="D22" s="41"/>
      <c r="E22" s="48"/>
      <c r="F22" s="49"/>
      <c r="G22" s="76"/>
      <c r="H22" s="77"/>
      <c r="I22" s="50"/>
      <c r="J22" s="51"/>
      <c r="K22" s="90"/>
      <c r="L22" s="51"/>
      <c r="M22" s="90"/>
      <c r="N22" s="51"/>
      <c r="O22" s="52"/>
      <c r="P22" s="53"/>
      <c r="Q22" s="97" t="str">
        <f>IF(G22="","",G22&amp;COUNTIF(G$10:G22,G22))</f>
        <v/>
      </c>
      <c r="R22" s="97">
        <f t="shared" si="0"/>
        <v>0</v>
      </c>
      <c r="S22" s="97" t="str">
        <f>IF(O22="","",O22&amp;COUNTIF(O$10:O22,O22))</f>
        <v/>
      </c>
      <c r="T22" s="97" t="str">
        <f>IF(P22="","",P22&amp;COUNTIF(P$10:P22,P22))</f>
        <v/>
      </c>
      <c r="U22" s="19" t="s">
        <v>19</v>
      </c>
      <c r="W22" s="1" t="s">
        <v>95</v>
      </c>
      <c r="AA22" s="7"/>
      <c r="AE22" s="1" t="s">
        <v>87</v>
      </c>
    </row>
    <row r="23" spans="1:31" ht="15" customHeight="1" x14ac:dyDescent="0.25">
      <c r="A23" s="12">
        <v>14</v>
      </c>
      <c r="B23" s="39"/>
      <c r="C23" s="40"/>
      <c r="D23" s="41"/>
      <c r="E23" s="48"/>
      <c r="F23" s="49"/>
      <c r="G23" s="76"/>
      <c r="H23" s="77"/>
      <c r="I23" s="50"/>
      <c r="J23" s="51"/>
      <c r="K23" s="90"/>
      <c r="L23" s="51"/>
      <c r="M23" s="90"/>
      <c r="N23" s="51"/>
      <c r="O23" s="52"/>
      <c r="P23" s="53"/>
      <c r="Q23" s="97" t="str">
        <f>IF(G23="","",G23&amp;COUNTIF(G$10:G23,G23))</f>
        <v/>
      </c>
      <c r="R23" s="97">
        <f t="shared" si="0"/>
        <v>0</v>
      </c>
      <c r="S23" s="97" t="str">
        <f>IF(O23="","",O23&amp;COUNTIF(O$10:O23,O23))</f>
        <v/>
      </c>
      <c r="T23" s="97" t="str">
        <f>IF(P23="","",P23&amp;COUNTIF(P$10:P23,P23))</f>
        <v/>
      </c>
      <c r="U23" s="19" t="s">
        <v>101</v>
      </c>
      <c r="W23" s="1" t="s">
        <v>96</v>
      </c>
      <c r="AA23" s="7"/>
      <c r="AE23" s="1" t="s">
        <v>91</v>
      </c>
    </row>
    <row r="24" spans="1:31" ht="15" customHeight="1" x14ac:dyDescent="0.25">
      <c r="A24" s="12">
        <v>15</v>
      </c>
      <c r="B24" s="39"/>
      <c r="C24" s="40"/>
      <c r="D24" s="41"/>
      <c r="E24" s="48"/>
      <c r="F24" s="49"/>
      <c r="G24" s="76"/>
      <c r="H24" s="77"/>
      <c r="I24" s="50"/>
      <c r="J24" s="51"/>
      <c r="K24" s="90"/>
      <c r="L24" s="51"/>
      <c r="M24" s="90"/>
      <c r="N24" s="51"/>
      <c r="O24" s="52"/>
      <c r="P24" s="53"/>
      <c r="Q24" s="97" t="str">
        <f>IF(G24="","",G24&amp;COUNTIF(G$10:G24,G24))</f>
        <v/>
      </c>
      <c r="R24" s="97">
        <f t="shared" si="0"/>
        <v>0</v>
      </c>
      <c r="S24" s="97" t="str">
        <f>IF(O24="","",O24&amp;COUNTIF(O$10:O24,O24))</f>
        <v/>
      </c>
      <c r="T24" s="97" t="str">
        <f>IF(P24="","",P24&amp;COUNTIF(P$10:P24,P24))</f>
        <v/>
      </c>
      <c r="U24" s="19" t="s">
        <v>100</v>
      </c>
      <c r="W24" s="1" t="s">
        <v>97</v>
      </c>
      <c r="AA24" s="7"/>
      <c r="AE24" s="1" t="s">
        <v>123</v>
      </c>
    </row>
    <row r="25" spans="1:31" ht="15" customHeight="1" x14ac:dyDescent="0.25">
      <c r="A25" s="12">
        <v>16</v>
      </c>
      <c r="B25" s="39"/>
      <c r="C25" s="40"/>
      <c r="D25" s="41"/>
      <c r="E25" s="48"/>
      <c r="F25" s="49"/>
      <c r="G25" s="76"/>
      <c r="H25" s="77"/>
      <c r="I25" s="50"/>
      <c r="J25" s="51"/>
      <c r="K25" s="90"/>
      <c r="L25" s="51"/>
      <c r="M25" s="90"/>
      <c r="N25" s="51"/>
      <c r="O25" s="52"/>
      <c r="P25" s="53"/>
      <c r="Q25" s="97" t="str">
        <f>IF(G25="","",G25&amp;COUNTIF(G$10:G25,G25))</f>
        <v/>
      </c>
      <c r="R25" s="97">
        <f t="shared" si="0"/>
        <v>0</v>
      </c>
      <c r="S25" s="97" t="str">
        <f>IF(O25="","",O25&amp;COUNTIF(O$10:O25,O25))</f>
        <v/>
      </c>
      <c r="T25" s="97" t="str">
        <f>IF(P25="","",P25&amp;COUNTIF(P$10:P25,P25))</f>
        <v/>
      </c>
      <c r="W25" s="1" t="s">
        <v>98</v>
      </c>
      <c r="AA25" s="7"/>
      <c r="AE25" s="1" t="s">
        <v>125</v>
      </c>
    </row>
    <row r="26" spans="1:31" ht="15" customHeight="1" x14ac:dyDescent="0.25">
      <c r="A26" s="12">
        <v>17</v>
      </c>
      <c r="B26" s="39"/>
      <c r="C26" s="40"/>
      <c r="D26" s="41"/>
      <c r="E26" s="48"/>
      <c r="F26" s="49"/>
      <c r="G26" s="76"/>
      <c r="H26" s="77"/>
      <c r="I26" s="50"/>
      <c r="J26" s="51"/>
      <c r="K26" s="90"/>
      <c r="L26" s="51"/>
      <c r="M26" s="90"/>
      <c r="N26" s="51"/>
      <c r="O26" s="52"/>
      <c r="P26" s="53"/>
      <c r="Q26" s="97" t="str">
        <f>IF(G26="","",G26&amp;COUNTIF(G$10:G26,G26))</f>
        <v/>
      </c>
      <c r="R26" s="97">
        <f t="shared" si="0"/>
        <v>0</v>
      </c>
      <c r="S26" s="97" t="str">
        <f>IF(O26="","",O26&amp;COUNTIF(O$10:O26,O26))</f>
        <v/>
      </c>
      <c r="T26" s="97" t="str">
        <f>IF(P26="","",P26&amp;COUNTIF(P$10:P26,P26))</f>
        <v/>
      </c>
      <c r="W26" s="1" t="s">
        <v>99</v>
      </c>
      <c r="AA26" s="7"/>
      <c r="AE26" s="1" t="s">
        <v>127</v>
      </c>
    </row>
    <row r="27" spans="1:31" ht="15" customHeight="1" x14ac:dyDescent="0.25">
      <c r="A27" s="12">
        <v>18</v>
      </c>
      <c r="B27" s="39"/>
      <c r="C27" s="40"/>
      <c r="D27" s="41"/>
      <c r="E27" s="48"/>
      <c r="F27" s="49"/>
      <c r="G27" s="76"/>
      <c r="H27" s="77"/>
      <c r="I27" s="50"/>
      <c r="J27" s="51"/>
      <c r="K27" s="90"/>
      <c r="L27" s="51"/>
      <c r="M27" s="90"/>
      <c r="N27" s="51"/>
      <c r="O27" s="52"/>
      <c r="P27" s="53"/>
      <c r="Q27" s="97" t="str">
        <f>IF(G27="","",G27&amp;COUNTIF(G$10:G27,G27))</f>
        <v/>
      </c>
      <c r="R27" s="97">
        <f t="shared" si="0"/>
        <v>0</v>
      </c>
      <c r="S27" s="97" t="str">
        <f>IF(O27="","",O27&amp;COUNTIF(O$10:O27,O27))</f>
        <v/>
      </c>
      <c r="T27" s="97" t="str">
        <f>IF(P27="","",P27&amp;COUNTIF(P$10:P27,P27))</f>
        <v/>
      </c>
      <c r="AA27" s="7"/>
      <c r="AE27" s="1" t="s">
        <v>129</v>
      </c>
    </row>
    <row r="28" spans="1:31" ht="15" customHeight="1" x14ac:dyDescent="0.25">
      <c r="A28" s="13">
        <v>19</v>
      </c>
      <c r="B28" s="39"/>
      <c r="C28" s="40"/>
      <c r="D28" s="41"/>
      <c r="E28" s="48"/>
      <c r="F28" s="49"/>
      <c r="G28" s="76"/>
      <c r="H28" s="77"/>
      <c r="I28" s="50"/>
      <c r="J28" s="51"/>
      <c r="K28" s="90"/>
      <c r="L28" s="51"/>
      <c r="M28" s="90"/>
      <c r="N28" s="51"/>
      <c r="O28" s="52"/>
      <c r="P28" s="53"/>
      <c r="Q28" s="97" t="str">
        <f>IF(G28="","",G28&amp;COUNTIF(G$10:G28,G28))</f>
        <v/>
      </c>
      <c r="R28" s="97">
        <f t="shared" si="0"/>
        <v>0</v>
      </c>
      <c r="S28" s="97" t="str">
        <f>IF(O28="","",O28&amp;COUNTIF(O$10:O28,O28))</f>
        <v/>
      </c>
      <c r="T28" s="97" t="str">
        <f>IF(P28="","",P28&amp;COUNTIF(P$10:P28,P28))</f>
        <v/>
      </c>
      <c r="AA28" s="7"/>
      <c r="AE28" s="1" t="s">
        <v>89</v>
      </c>
    </row>
    <row r="29" spans="1:31" ht="15" customHeight="1" x14ac:dyDescent="0.25">
      <c r="A29" s="12">
        <v>20</v>
      </c>
      <c r="B29" s="39"/>
      <c r="C29" s="40"/>
      <c r="D29" s="41"/>
      <c r="E29" s="42"/>
      <c r="F29" s="47"/>
      <c r="G29" s="73"/>
      <c r="H29" s="74"/>
      <c r="I29" s="35"/>
      <c r="J29" s="44"/>
      <c r="K29" s="89"/>
      <c r="L29" s="44"/>
      <c r="M29" s="89"/>
      <c r="N29" s="44"/>
      <c r="O29" s="45"/>
      <c r="P29" s="46"/>
      <c r="Q29" s="97" t="str">
        <f>IF(G29="","",G29&amp;COUNTIF(G$10:G29,G29))</f>
        <v/>
      </c>
      <c r="R29" s="97">
        <f t="shared" si="0"/>
        <v>0</v>
      </c>
      <c r="S29" s="97" t="str">
        <f>IF(O29="","",O29&amp;COUNTIF(O$10:O29,O29))</f>
        <v/>
      </c>
      <c r="T29" s="97" t="str">
        <f>IF(P29="","",P29&amp;COUNTIF(P$10:P29,P29))</f>
        <v/>
      </c>
      <c r="AA29" s="7"/>
      <c r="AE29" s="1" t="s">
        <v>130</v>
      </c>
    </row>
    <row r="30" spans="1:31" ht="15" customHeight="1" x14ac:dyDescent="0.25">
      <c r="A30" s="12">
        <v>21</v>
      </c>
      <c r="B30" s="39"/>
      <c r="C30" s="40"/>
      <c r="D30" s="41"/>
      <c r="E30" s="42"/>
      <c r="F30" s="47"/>
      <c r="G30" s="73"/>
      <c r="H30" s="74"/>
      <c r="I30" s="35"/>
      <c r="J30" s="44"/>
      <c r="K30" s="89"/>
      <c r="L30" s="44"/>
      <c r="M30" s="89"/>
      <c r="N30" s="44"/>
      <c r="O30" s="45"/>
      <c r="P30" s="46"/>
      <c r="Q30" s="97" t="str">
        <f>IF(G30="","",G30&amp;COUNTIF(G$10:G30,G30))</f>
        <v/>
      </c>
      <c r="R30" s="97">
        <f t="shared" si="0"/>
        <v>0</v>
      </c>
      <c r="S30" s="97" t="str">
        <f>IF(O30="","",O30&amp;COUNTIF(O$10:O30,O30))</f>
        <v/>
      </c>
      <c r="T30" s="97" t="str">
        <f>IF(P30="","",P30&amp;COUNTIF(P$10:P30,P30))</f>
        <v/>
      </c>
      <c r="AA30" s="7"/>
      <c r="AE30" s="1" t="s">
        <v>90</v>
      </c>
    </row>
    <row r="31" spans="1:31" ht="15" customHeight="1" x14ac:dyDescent="0.25">
      <c r="A31" s="12">
        <v>22</v>
      </c>
      <c r="B31" s="39"/>
      <c r="C31" s="40"/>
      <c r="D31" s="41"/>
      <c r="E31" s="42"/>
      <c r="F31" s="47"/>
      <c r="G31" s="73"/>
      <c r="H31" s="74"/>
      <c r="I31" s="35"/>
      <c r="J31" s="44"/>
      <c r="K31" s="89"/>
      <c r="L31" s="44"/>
      <c r="M31" s="89"/>
      <c r="N31" s="44"/>
      <c r="O31" s="45"/>
      <c r="P31" s="46"/>
      <c r="Q31" s="97" t="str">
        <f>IF(G31="","",G31&amp;COUNTIF(G$10:G31,G31))</f>
        <v/>
      </c>
      <c r="R31" s="97">
        <f t="shared" si="0"/>
        <v>0</v>
      </c>
      <c r="S31" s="97" t="str">
        <f>IF(O31="","",O31&amp;COUNTIF(O$10:O31,O31))</f>
        <v/>
      </c>
      <c r="T31" s="97" t="str">
        <f>IF(P31="","",P31&amp;COUNTIF(P$10:P31,P31))</f>
        <v/>
      </c>
      <c r="AA31" s="7"/>
      <c r="AE31" s="1" t="s">
        <v>131</v>
      </c>
    </row>
    <row r="32" spans="1:31" ht="15" customHeight="1" x14ac:dyDescent="0.25">
      <c r="A32" s="14">
        <v>23</v>
      </c>
      <c r="B32" s="54"/>
      <c r="C32" s="55"/>
      <c r="D32" s="56"/>
      <c r="E32" s="57"/>
      <c r="F32" s="58"/>
      <c r="G32" s="78"/>
      <c r="H32" s="79"/>
      <c r="I32" s="59"/>
      <c r="J32" s="60"/>
      <c r="K32" s="91"/>
      <c r="L32" s="60"/>
      <c r="M32" s="91"/>
      <c r="N32" s="60"/>
      <c r="O32" s="61"/>
      <c r="P32" s="62"/>
      <c r="Q32" s="97" t="str">
        <f>IF(G32="","",G32&amp;COUNTIF(G$10:G32,G32))</f>
        <v/>
      </c>
      <c r="R32" s="97">
        <f t="shared" si="0"/>
        <v>0</v>
      </c>
      <c r="S32" s="97" t="str">
        <f>IF(O32="","",O32&amp;COUNTIF(O$10:O32,O32))</f>
        <v/>
      </c>
      <c r="T32" s="97" t="str">
        <f>IF(P32="","",P32&amp;COUNTIF(P$10:P32,P32))</f>
        <v/>
      </c>
      <c r="AA32" s="7"/>
      <c r="AE32" s="1" t="s">
        <v>66</v>
      </c>
    </row>
    <row r="33" spans="1:31" ht="6" customHeight="1" x14ac:dyDescent="0.25">
      <c r="A33" s="219" t="s">
        <v>76</v>
      </c>
      <c r="B33" s="220"/>
      <c r="AA33" s="7"/>
      <c r="AE33" s="1" t="s">
        <v>67</v>
      </c>
    </row>
    <row r="34" spans="1:31" ht="14.75" customHeight="1" thickBot="1" x14ac:dyDescent="0.3">
      <c r="A34" s="220"/>
      <c r="B34" s="220"/>
      <c r="C34" s="2" t="s">
        <v>106</v>
      </c>
      <c r="D34" s="2" t="s">
        <v>107</v>
      </c>
      <c r="E34" s="4"/>
      <c r="K34" s="209"/>
      <c r="L34" s="210"/>
      <c r="M34" s="72" t="s">
        <v>6</v>
      </c>
      <c r="N34" s="71" t="s">
        <v>7</v>
      </c>
      <c r="O34" s="213" t="s">
        <v>8</v>
      </c>
      <c r="P34" s="214"/>
      <c r="Q34" s="98">
        <f>COUNTIF(Q10:Q32,"*1")-COUNTIF(Q10:Q32,"混合1")</f>
        <v>0</v>
      </c>
      <c r="R34" s="99">
        <f>COUNTIF(R10:R32,1)</f>
        <v>0</v>
      </c>
      <c r="S34" s="98">
        <f>COUNTIF(S10:S32,"*1")</f>
        <v>0</v>
      </c>
      <c r="T34" s="98">
        <f>COUNTIF(T10:T32,"*1")</f>
        <v>0</v>
      </c>
      <c r="U34" s="3"/>
      <c r="AB34" s="7"/>
      <c r="AE34" s="1" t="s">
        <v>132</v>
      </c>
    </row>
    <row r="35" spans="1:31" ht="14.75" customHeight="1" thickTop="1" x14ac:dyDescent="0.25">
      <c r="B35" s="63" t="s">
        <v>34</v>
      </c>
      <c r="C35" s="80"/>
      <c r="D35" s="81"/>
      <c r="K35" s="202" t="s">
        <v>55</v>
      </c>
      <c r="L35" s="203"/>
      <c r="M35" s="148">
        <v>3000</v>
      </c>
      <c r="N35" s="82">
        <f>Q34</f>
        <v>0</v>
      </c>
      <c r="O35" s="228">
        <f t="shared" ref="O35:O40" si="1">M35*N35</f>
        <v>0</v>
      </c>
      <c r="P35" s="229"/>
      <c r="Q35" s="99"/>
      <c r="R35" s="99">
        <f>COUNTIF(R10:R32,2)</f>
        <v>0</v>
      </c>
      <c r="S35" s="98"/>
      <c r="T35" s="98"/>
      <c r="U35" s="9"/>
      <c r="AB35" s="7"/>
      <c r="AE35" s="1" t="s">
        <v>133</v>
      </c>
    </row>
    <row r="36" spans="1:31" ht="14.75" customHeight="1" x14ac:dyDescent="0.25">
      <c r="B36" s="63" t="s">
        <v>35</v>
      </c>
      <c r="C36" s="80"/>
      <c r="D36" s="81"/>
      <c r="K36" s="173" t="s">
        <v>62</v>
      </c>
      <c r="L36" s="174"/>
      <c r="M36" s="149">
        <f>IF(B3=AH8,AH10,IF(B3=AI8,AI10,AJ10))</f>
        <v>800</v>
      </c>
      <c r="N36" s="83">
        <f>R34</f>
        <v>0</v>
      </c>
      <c r="O36" s="223">
        <f t="shared" si="1"/>
        <v>0</v>
      </c>
      <c r="P36" s="224"/>
      <c r="Q36" s="99"/>
      <c r="R36" s="99">
        <f>COUNTIF(R10:R32,3)</f>
        <v>0</v>
      </c>
      <c r="S36" s="98"/>
      <c r="T36" s="98"/>
      <c r="U36" s="9"/>
      <c r="AB36" s="7"/>
      <c r="AE36" s="1" t="s">
        <v>60</v>
      </c>
    </row>
    <row r="37" spans="1:31" ht="14.75" customHeight="1" x14ac:dyDescent="0.25">
      <c r="B37" s="63" t="s">
        <v>36</v>
      </c>
      <c r="C37" s="80"/>
      <c r="D37" s="81"/>
      <c r="K37" s="173" t="s">
        <v>63</v>
      </c>
      <c r="L37" s="174"/>
      <c r="M37" s="149">
        <f>IF(B3=AH8,AH12,IF(B3=AI8,AI12,AJ12))</f>
        <v>1100</v>
      </c>
      <c r="N37" s="83">
        <f>R35</f>
        <v>0</v>
      </c>
      <c r="O37" s="223">
        <f t="shared" si="1"/>
        <v>0</v>
      </c>
      <c r="P37" s="224"/>
      <c r="Q37" s="99"/>
      <c r="R37" s="99"/>
      <c r="S37" s="98"/>
      <c r="T37" s="98"/>
      <c r="U37" s="9"/>
      <c r="AB37" s="7"/>
      <c r="AE37" s="1" t="s">
        <v>134</v>
      </c>
    </row>
    <row r="38" spans="1:31" ht="14.75" customHeight="1" x14ac:dyDescent="0.25">
      <c r="B38" s="63" t="s">
        <v>32</v>
      </c>
      <c r="C38" s="80"/>
      <c r="D38" s="81"/>
      <c r="K38" s="173" t="s">
        <v>113</v>
      </c>
      <c r="L38" s="174"/>
      <c r="M38" s="149">
        <f>IF(B3=AH8,AH13,IF(B3=AI8,AI13,AJ13))</f>
        <v>1400</v>
      </c>
      <c r="N38" s="83">
        <f>R36</f>
        <v>0</v>
      </c>
      <c r="O38" s="223">
        <f t="shared" si="1"/>
        <v>0</v>
      </c>
      <c r="P38" s="224"/>
      <c r="Q38" s="99"/>
      <c r="R38" s="99"/>
      <c r="S38" s="98"/>
      <c r="T38" s="98"/>
      <c r="U38" s="9"/>
      <c r="AB38" s="7"/>
    </row>
    <row r="39" spans="1:31" ht="14.75" customHeight="1" x14ac:dyDescent="0.25">
      <c r="B39" s="63" t="s">
        <v>33</v>
      </c>
      <c r="C39" s="80"/>
      <c r="D39" s="81"/>
      <c r="K39" s="173" t="s">
        <v>115</v>
      </c>
      <c r="L39" s="174"/>
      <c r="M39" s="149">
        <f>IF(B3=AH8,AH11,IF(B3=AI8,AI11,AJ11))</f>
        <v>1000</v>
      </c>
      <c r="N39" s="83">
        <f>S34</f>
        <v>0</v>
      </c>
      <c r="O39" s="223">
        <f t="shared" si="1"/>
        <v>0</v>
      </c>
      <c r="P39" s="224"/>
      <c r="Q39" s="99"/>
      <c r="R39" s="99"/>
      <c r="S39" s="98">
        <f>COUNTIF(P10:P23,"○")</f>
        <v>0</v>
      </c>
      <c r="T39" s="98"/>
      <c r="U39" s="9"/>
      <c r="AB39" s="7"/>
    </row>
    <row r="40" spans="1:31" x14ac:dyDescent="0.25">
      <c r="K40" s="177" t="s">
        <v>108</v>
      </c>
      <c r="L40" s="178"/>
      <c r="M40" s="156">
        <f>IF(B3=AH8,AH11,IF(B3=AI8,AI11,AJ11))</f>
        <v>1000</v>
      </c>
      <c r="N40" s="157">
        <f>T34</f>
        <v>0</v>
      </c>
      <c r="O40" s="226">
        <f t="shared" si="1"/>
        <v>0</v>
      </c>
      <c r="P40" s="227"/>
      <c r="AA40" s="7"/>
    </row>
    <row r="41" spans="1:31" x14ac:dyDescent="0.25">
      <c r="N41" s="155" t="s">
        <v>9</v>
      </c>
      <c r="O41" s="221">
        <f>SUM(O35:O40)</f>
        <v>0</v>
      </c>
      <c r="P41" s="222"/>
      <c r="AA41" s="7"/>
    </row>
    <row r="42" spans="1:31" x14ac:dyDescent="0.25">
      <c r="AA42" s="7"/>
    </row>
  </sheetData>
  <sheetProtection selectLockedCells="1"/>
  <mergeCells count="41">
    <mergeCell ref="N1:P1"/>
    <mergeCell ref="O37:P37"/>
    <mergeCell ref="K35:L35"/>
    <mergeCell ref="K36:L36"/>
    <mergeCell ref="J8:J9"/>
    <mergeCell ref="N8:N9"/>
    <mergeCell ref="O36:P36"/>
    <mergeCell ref="K37:L37"/>
    <mergeCell ref="K8:K9"/>
    <mergeCell ref="L8:L9"/>
    <mergeCell ref="O39:P39"/>
    <mergeCell ref="O34:P34"/>
    <mergeCell ref="K34:L34"/>
    <mergeCell ref="O35:P35"/>
    <mergeCell ref="K40:L40"/>
    <mergeCell ref="A4:C4"/>
    <mergeCell ref="D4:F4"/>
    <mergeCell ref="G4:J4"/>
    <mergeCell ref="M3:P3"/>
    <mergeCell ref="M4:P4"/>
    <mergeCell ref="I1:M1"/>
    <mergeCell ref="D3:E3"/>
    <mergeCell ref="F3:G3"/>
    <mergeCell ref="H3:J3"/>
    <mergeCell ref="A1:H1"/>
    <mergeCell ref="O41:P41"/>
    <mergeCell ref="K38:L38"/>
    <mergeCell ref="O38:P38"/>
    <mergeCell ref="A8:A9"/>
    <mergeCell ref="B8:B9"/>
    <mergeCell ref="A33:B34"/>
    <mergeCell ref="C8:C9"/>
    <mergeCell ref="D8:D9"/>
    <mergeCell ref="O40:P40"/>
    <mergeCell ref="O8:P8"/>
    <mergeCell ref="E8:E9"/>
    <mergeCell ref="F8:F9"/>
    <mergeCell ref="G8:H8"/>
    <mergeCell ref="I8:I9"/>
    <mergeCell ref="M8:M9"/>
    <mergeCell ref="K39:L39"/>
  </mergeCells>
  <phoneticPr fontId="2"/>
  <dataValidations count="11">
    <dataValidation type="list" allowBlank="1" showInputMessage="1" showErrorMessage="1" sqref="H10:H32">
      <formula1>$AE$9:$AE$13</formula1>
    </dataValidation>
    <dataValidation type="list" allowBlank="1" showInputMessage="1" showErrorMessage="1" sqref="B3">
      <formula1>$AH$8:$AJ$8</formula1>
    </dataValidation>
    <dataValidation type="list" allowBlank="1" showInputMessage="1" showErrorMessage="1" sqref="F10:F32">
      <formula1>"6,5,4,3,2,1"</formula1>
    </dataValidation>
    <dataValidation imeMode="halfKatakana" allowBlank="1" showInputMessage="1" showErrorMessage="1" sqref="D10:D32"/>
    <dataValidation type="list" allowBlank="1" showInputMessage="1" showErrorMessage="1" sqref="G10:G32 O10:P32">
      <formula1>$W$16:$W$20</formula1>
    </dataValidation>
    <dataValidation imeMode="halfAlpha" allowBlank="1" showInputMessage="1" showErrorMessage="1" sqref="E10:E32 C35:D39"/>
    <dataValidation imeMode="hiragana" allowBlank="1" showInputMessage="1" showErrorMessage="1" sqref="D4 C10:C32 D3:E3"/>
    <dataValidation imeMode="halfAlpha" showInputMessage="1" sqref="B10:B32"/>
    <dataValidation type="list" imeMode="halfAlpha" allowBlank="1" showInputMessage="1" sqref="N10:N32 J10:J32 L10:L32">
      <formula1>$AG$14</formula1>
    </dataValidation>
    <dataValidation type="list" allowBlank="1" showInputMessage="1" showErrorMessage="1" sqref="I10:I32">
      <formula1>$AE$14:$AE$37</formula1>
    </dataValidation>
    <dataValidation type="list" imeMode="halfAlpha" allowBlank="1" showInputMessage="1" showErrorMessage="1" sqref="M10:M32 K10:K32">
      <formula1>$AE$14:$AE$37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scale="92" orientation="landscape" r:id="rId1"/>
  <headerFooter alignWithMargins="0"/>
  <colBreaks count="1" manualBreakCount="1">
    <brk id="16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424"/>
  <sheetViews>
    <sheetView showZeros="0" topLeftCell="B1" workbookViewId="0">
      <selection activeCell="C31" sqref="C31"/>
    </sheetView>
  </sheetViews>
  <sheetFormatPr defaultRowHeight="12.75" x14ac:dyDescent="0.25"/>
  <cols>
    <col min="1" max="1" width="7.796875" bestFit="1" customWidth="1"/>
    <col min="2" max="2" width="12" customWidth="1"/>
    <col min="3" max="3" width="13.86328125" customWidth="1"/>
    <col min="4" max="4" width="5.1328125" bestFit="1" customWidth="1"/>
    <col min="5" max="5" width="11.86328125" bestFit="1" customWidth="1"/>
    <col min="6" max="6" width="4.86328125" bestFit="1" customWidth="1"/>
    <col min="7" max="7" width="13.73046875" style="15" bestFit="1" customWidth="1"/>
    <col min="8" max="8" width="12.33203125" bestFit="1" customWidth="1"/>
    <col min="9" max="9" width="5.796875" bestFit="1" customWidth="1"/>
    <col min="10" max="10" width="12.33203125" customWidth="1"/>
    <col min="11" max="11" width="5.796875" customWidth="1"/>
    <col min="12" max="12" width="7" style="15" customWidth="1"/>
    <col min="13" max="13" width="11.86328125" style="17" customWidth="1"/>
    <col min="14" max="14" width="9.1328125" style="16" customWidth="1"/>
    <col min="16" max="16" width="12.1328125" bestFit="1" customWidth="1"/>
  </cols>
  <sheetData>
    <row r="1" spans="1:17" x14ac:dyDescent="0.25">
      <c r="A1" t="s">
        <v>13</v>
      </c>
      <c r="B1" t="s">
        <v>2</v>
      </c>
      <c r="C1" t="s">
        <v>26</v>
      </c>
      <c r="D1" t="s">
        <v>3</v>
      </c>
      <c r="E1" t="s">
        <v>14</v>
      </c>
      <c r="F1" t="s">
        <v>0</v>
      </c>
      <c r="G1" s="15" t="s">
        <v>54</v>
      </c>
      <c r="H1" s="15" t="s">
        <v>68</v>
      </c>
      <c r="I1" s="16" t="s">
        <v>70</v>
      </c>
      <c r="J1" s="15" t="s">
        <v>69</v>
      </c>
      <c r="K1" s="16" t="s">
        <v>70</v>
      </c>
      <c r="L1" s="15" t="s">
        <v>93</v>
      </c>
      <c r="N1" s="16" t="s">
        <v>70</v>
      </c>
      <c r="O1" t="s">
        <v>94</v>
      </c>
      <c r="Q1" s="16" t="s">
        <v>70</v>
      </c>
    </row>
    <row r="2" spans="1:17" x14ac:dyDescent="0.25">
      <c r="A2">
        <f>'申込一覧表(男子)'!B10</f>
        <v>0</v>
      </c>
      <c r="B2">
        <f>'申込一覧表(男子)'!C10</f>
        <v>0</v>
      </c>
      <c r="C2">
        <f>'申込一覧表(男子)'!D10</f>
        <v>0</v>
      </c>
      <c r="D2" t="str">
        <f>IF(B2=0,"","20"&amp;'申込一覧表(男子)'!E10)</f>
        <v/>
      </c>
      <c r="E2" t="str">
        <f>IF('申込一覧表(男子)'!C10=0,"",'申込一覧表(男子)'!$D$3)</f>
        <v/>
      </c>
      <c r="F2">
        <f>'申込一覧表(男子)'!F10</f>
        <v>0</v>
      </c>
      <c r="G2" s="15" t="str">
        <f>IF('申込一覧表(男子)'!$G10="","",'申込一覧表(男子)'!$D$3&amp;'申込一覧表(男子)'!$G10)</f>
        <v/>
      </c>
      <c r="H2" s="15" t="str">
        <f>IF('申込一覧表(男子)'!$I10="","",'申込一覧表(男子)'!$I10)</f>
        <v/>
      </c>
      <c r="I2" s="16">
        <f>IF(H2=0,"",'申込一覧表(男子)'!$J10)</f>
        <v>0</v>
      </c>
      <c r="J2" s="15" t="str">
        <f>IF('申込一覧表(男子)'!$M10="","",'申込一覧表(男子)'!$M10)</f>
        <v/>
      </c>
      <c r="K2" s="16">
        <f>IF(J2=0,"",'申込一覧表(男子)'!$N10)</f>
        <v>0</v>
      </c>
      <c r="L2" s="15" t="str">
        <f t="shared" ref="L2:L24" si="0">IF(M2="","",A2)</f>
        <v/>
      </c>
      <c r="M2" s="23" t="str">
        <f>IF('申込一覧表(男子)'!O10="","",'申込一覧表(男子)'!$D$3&amp;'申込一覧表(男子)'!O10)</f>
        <v/>
      </c>
      <c r="N2" s="16" t="str">
        <f>IF('申込一覧表(男子)'!S10="","",IF('申込一覧表(男子)'!S10="A1",'申込一覧表(男子)'!$C$35,IF('申込一覧表(男子)'!S10="B1",'申込一覧表(男子)'!$C$36,IF('申込一覧表(男子)'!S10="C1",'申込一覧表(男子)'!$C$37,IF('申込一覧表(男子)'!S10="D1",'申込一覧表(男子)'!$C$38,IF('申込一覧表(男子)'!S10="E1",'申込一覧表(男子)'!$C$39,""))))))</f>
        <v/>
      </c>
      <c r="O2" s="15" t="str">
        <f t="shared" ref="O2:O24" si="1">IF(P2="","",A2)</f>
        <v/>
      </c>
      <c r="P2" s="23" t="str">
        <f>IF('申込一覧表(男子)'!P10="","",'申込一覧表(男子)'!$D$3&amp;'申込一覧表(男子)'!P10)</f>
        <v/>
      </c>
      <c r="Q2" s="16" t="str">
        <f>IF('申込一覧表(男子)'!T10="","",IF('申込一覧表(男子)'!T10="A1",'申込一覧表(男子)'!$D$35,IF('申込一覧表(男子)'!T10="B1",'申込一覧表(男子)'!$D$36,IF('申込一覧表(男子)'!T10="C1",'申込一覧表(男子)'!$D$37,IF('申込一覧表(男子)'!T10="D1",'申込一覧表(男子)'!$D$38,IF('申込一覧表(男子)'!T10="E1",'申込一覧表(男子)'!$D$39,""))))))</f>
        <v/>
      </c>
    </row>
    <row r="3" spans="1:17" x14ac:dyDescent="0.25">
      <c r="A3">
        <f>'申込一覧表(男子)'!B11</f>
        <v>0</v>
      </c>
      <c r="B3">
        <f>'申込一覧表(男子)'!C11</f>
        <v>0</v>
      </c>
      <c r="C3">
        <f>'申込一覧表(男子)'!D11</f>
        <v>0</v>
      </c>
      <c r="D3" t="str">
        <f>IF(B3=0,"","20"&amp;'申込一覧表(男子)'!E11)</f>
        <v/>
      </c>
      <c r="E3" t="str">
        <f>IF('申込一覧表(男子)'!C11=0,"",'申込一覧表(男子)'!$D$3)</f>
        <v/>
      </c>
      <c r="F3">
        <f>'申込一覧表(男子)'!F11</f>
        <v>0</v>
      </c>
      <c r="G3" s="15" t="str">
        <f>IF('申込一覧表(男子)'!$G11="","",'申込一覧表(男子)'!$D$3&amp;'申込一覧表(男子)'!$G11)</f>
        <v/>
      </c>
      <c r="H3" s="15" t="str">
        <f>IF('申込一覧表(男子)'!$I11="","",'申込一覧表(男子)'!$I11)</f>
        <v/>
      </c>
      <c r="I3" s="16">
        <f>IF(H3=0,"",'申込一覧表(男子)'!$J11)</f>
        <v>0</v>
      </c>
      <c r="J3" s="15" t="str">
        <f>IF('申込一覧表(男子)'!$M11="","",'申込一覧表(男子)'!$M11)</f>
        <v/>
      </c>
      <c r="K3" s="16">
        <f>IF(J3=0,"",'申込一覧表(男子)'!$N11)</f>
        <v>0</v>
      </c>
      <c r="L3" s="15" t="str">
        <f t="shared" si="0"/>
        <v/>
      </c>
      <c r="M3" s="23" t="str">
        <f>IF('申込一覧表(男子)'!O11="","",'申込一覧表(男子)'!$D$3&amp;'申込一覧表(男子)'!O11)</f>
        <v/>
      </c>
      <c r="N3" s="16" t="str">
        <f>IF('申込一覧表(男子)'!S11="","",IF('申込一覧表(男子)'!S11="A1",'申込一覧表(男子)'!$C$35,IF('申込一覧表(男子)'!S11="B1",'申込一覧表(男子)'!$C$36,IF('申込一覧表(男子)'!S11="C1",'申込一覧表(男子)'!$C$37,IF('申込一覧表(男子)'!S11="D1",'申込一覧表(男子)'!$C$38,IF('申込一覧表(男子)'!S11="E1",'申込一覧表(男子)'!$C$39,""))))))</f>
        <v/>
      </c>
      <c r="O3" s="15" t="str">
        <f t="shared" si="1"/>
        <v/>
      </c>
      <c r="P3" s="23" t="str">
        <f>IF('申込一覧表(男子)'!P11="","",'申込一覧表(男子)'!$D$3&amp;'申込一覧表(男子)'!P11)</f>
        <v/>
      </c>
      <c r="Q3" s="16" t="str">
        <f>IF('申込一覧表(男子)'!T11="","",IF('申込一覧表(男子)'!T11="A1",'申込一覧表(男子)'!$D$35,IF('申込一覧表(男子)'!T11="B1",'申込一覧表(男子)'!$D$36,IF('申込一覧表(男子)'!T11="C1",'申込一覧表(男子)'!$D$37,IF('申込一覧表(男子)'!T11="D1",'申込一覧表(男子)'!$D$38,IF('申込一覧表(男子)'!T11="E1",'申込一覧表(男子)'!$D$39,""))))))</f>
        <v/>
      </c>
    </row>
    <row r="4" spans="1:17" x14ac:dyDescent="0.25">
      <c r="A4">
        <f>'申込一覧表(男子)'!B12</f>
        <v>0</v>
      </c>
      <c r="B4">
        <f>'申込一覧表(男子)'!C12</f>
        <v>0</v>
      </c>
      <c r="C4">
        <f>'申込一覧表(男子)'!D12</f>
        <v>0</v>
      </c>
      <c r="D4" t="str">
        <f>IF(B4=0,"","20"&amp;'申込一覧表(男子)'!E12)</f>
        <v/>
      </c>
      <c r="E4" t="str">
        <f>IF('申込一覧表(男子)'!C12=0,"",'申込一覧表(男子)'!$D$3)</f>
        <v/>
      </c>
      <c r="F4">
        <f>'申込一覧表(男子)'!F12</f>
        <v>0</v>
      </c>
      <c r="G4" s="15" t="str">
        <f>IF('申込一覧表(男子)'!$G12="","",'申込一覧表(男子)'!$D$3&amp;'申込一覧表(男子)'!$G12)</f>
        <v/>
      </c>
      <c r="H4" s="15" t="str">
        <f>IF('申込一覧表(男子)'!$I12="","",'申込一覧表(男子)'!$I12)</f>
        <v/>
      </c>
      <c r="I4" s="16">
        <f>IF(H4=0,"",'申込一覧表(男子)'!$J12)</f>
        <v>0</v>
      </c>
      <c r="J4" s="15" t="str">
        <f>IF('申込一覧表(男子)'!$M12="","",'申込一覧表(男子)'!$M12)</f>
        <v/>
      </c>
      <c r="K4" s="16">
        <f>IF(J4=0,"",'申込一覧表(男子)'!$N12)</f>
        <v>0</v>
      </c>
      <c r="L4" s="15" t="str">
        <f t="shared" si="0"/>
        <v/>
      </c>
      <c r="M4" s="23" t="str">
        <f>IF('申込一覧表(男子)'!O12="","",'申込一覧表(男子)'!$D$3&amp;'申込一覧表(男子)'!O12)</f>
        <v/>
      </c>
      <c r="N4" s="16" t="str">
        <f>IF('申込一覧表(男子)'!S12="","",IF('申込一覧表(男子)'!S12="A1",'申込一覧表(男子)'!$C$35,IF('申込一覧表(男子)'!S12="B1",'申込一覧表(男子)'!$C$36,IF('申込一覧表(男子)'!S12="C1",'申込一覧表(男子)'!$C$37,IF('申込一覧表(男子)'!S12="D1",'申込一覧表(男子)'!$C$38,IF('申込一覧表(男子)'!S12="E1",'申込一覧表(男子)'!$C$39,""))))))</f>
        <v/>
      </c>
      <c r="O4" s="15" t="str">
        <f t="shared" si="1"/>
        <v/>
      </c>
      <c r="P4" s="23" t="str">
        <f>IF('申込一覧表(男子)'!P12="","",'申込一覧表(男子)'!$D$3&amp;'申込一覧表(男子)'!P12)</f>
        <v/>
      </c>
      <c r="Q4" s="16" t="str">
        <f>IF('申込一覧表(男子)'!T12="","",IF('申込一覧表(男子)'!T12="A1",'申込一覧表(男子)'!$D$35,IF('申込一覧表(男子)'!T12="B1",'申込一覧表(男子)'!$D$36,IF('申込一覧表(男子)'!T12="C1",'申込一覧表(男子)'!$D$37,IF('申込一覧表(男子)'!T12="D1",'申込一覧表(男子)'!$D$38,IF('申込一覧表(男子)'!T12="E1",'申込一覧表(男子)'!$D$39,""))))))</f>
        <v/>
      </c>
    </row>
    <row r="5" spans="1:17" x14ac:dyDescent="0.25">
      <c r="A5">
        <f>'申込一覧表(男子)'!B13</f>
        <v>0</v>
      </c>
      <c r="B5">
        <f>'申込一覧表(男子)'!C13</f>
        <v>0</v>
      </c>
      <c r="C5">
        <f>'申込一覧表(男子)'!D13</f>
        <v>0</v>
      </c>
      <c r="D5" t="str">
        <f>IF(B5=0,"","20"&amp;'申込一覧表(男子)'!E13)</f>
        <v/>
      </c>
      <c r="E5" t="str">
        <f>IF('申込一覧表(男子)'!C13=0,"",'申込一覧表(男子)'!$D$3)</f>
        <v/>
      </c>
      <c r="F5">
        <f>'申込一覧表(男子)'!F13</f>
        <v>0</v>
      </c>
      <c r="G5" s="15" t="str">
        <f>IF('申込一覧表(男子)'!$G13="","",'申込一覧表(男子)'!$D$3&amp;'申込一覧表(男子)'!$G13)</f>
        <v/>
      </c>
      <c r="H5" s="15" t="str">
        <f>IF('申込一覧表(男子)'!$I13="","",'申込一覧表(男子)'!$I13)</f>
        <v/>
      </c>
      <c r="I5" s="16">
        <f>IF(H5=0,"",'申込一覧表(男子)'!$J13)</f>
        <v>0</v>
      </c>
      <c r="J5" s="15" t="str">
        <f>IF('申込一覧表(男子)'!$M13="","",'申込一覧表(男子)'!$M13)</f>
        <v/>
      </c>
      <c r="K5" s="16">
        <f>IF(J5=0,"",'申込一覧表(男子)'!$N13)</f>
        <v>0</v>
      </c>
      <c r="L5" s="15" t="str">
        <f t="shared" si="0"/>
        <v/>
      </c>
      <c r="M5" s="23" t="str">
        <f>IF('申込一覧表(男子)'!O13="","",'申込一覧表(男子)'!$D$3&amp;'申込一覧表(男子)'!O13)</f>
        <v/>
      </c>
      <c r="N5" s="16" t="str">
        <f>IF('申込一覧表(男子)'!S13="","",IF('申込一覧表(男子)'!S13="A1",'申込一覧表(男子)'!$C$35,IF('申込一覧表(男子)'!S13="B1",'申込一覧表(男子)'!$C$36,IF('申込一覧表(男子)'!S13="C1",'申込一覧表(男子)'!$C$37,IF('申込一覧表(男子)'!S13="D1",'申込一覧表(男子)'!$C$38,IF('申込一覧表(男子)'!S13="E1",'申込一覧表(男子)'!$C$39,""))))))</f>
        <v/>
      </c>
      <c r="O5" s="15" t="str">
        <f t="shared" si="1"/>
        <v/>
      </c>
      <c r="P5" s="23" t="str">
        <f>IF('申込一覧表(男子)'!P13="","",'申込一覧表(男子)'!$D$3&amp;'申込一覧表(男子)'!P13)</f>
        <v/>
      </c>
      <c r="Q5" s="16" t="str">
        <f>IF('申込一覧表(男子)'!T13="","",IF('申込一覧表(男子)'!T13="A1",'申込一覧表(男子)'!$D$35,IF('申込一覧表(男子)'!T13="B1",'申込一覧表(男子)'!$D$36,IF('申込一覧表(男子)'!T13="C1",'申込一覧表(男子)'!$D$37,IF('申込一覧表(男子)'!T13="D1",'申込一覧表(男子)'!$D$38,IF('申込一覧表(男子)'!T13="E1",'申込一覧表(男子)'!$D$39,""))))))</f>
        <v/>
      </c>
    </row>
    <row r="6" spans="1:17" x14ac:dyDescent="0.25">
      <c r="A6">
        <f>'申込一覧表(男子)'!B14</f>
        <v>0</v>
      </c>
      <c r="B6">
        <f>'申込一覧表(男子)'!C14</f>
        <v>0</v>
      </c>
      <c r="C6">
        <f>'申込一覧表(男子)'!D14</f>
        <v>0</v>
      </c>
      <c r="D6" t="str">
        <f>IF(B6=0,"","20"&amp;'申込一覧表(男子)'!E14)</f>
        <v/>
      </c>
      <c r="E6" t="str">
        <f>IF('申込一覧表(男子)'!C14=0,"",'申込一覧表(男子)'!$D$3)</f>
        <v/>
      </c>
      <c r="F6">
        <f>'申込一覧表(男子)'!F14</f>
        <v>0</v>
      </c>
      <c r="G6" s="15" t="str">
        <f>IF('申込一覧表(男子)'!$G14="","",'申込一覧表(男子)'!$D$3&amp;'申込一覧表(男子)'!$G14)</f>
        <v/>
      </c>
      <c r="H6" s="15" t="str">
        <f>IF('申込一覧表(男子)'!$I14="","",'申込一覧表(男子)'!$I14)</f>
        <v/>
      </c>
      <c r="I6" s="16">
        <f>IF(H6=0,"",'申込一覧表(男子)'!$J14)</f>
        <v>0</v>
      </c>
      <c r="J6" s="15" t="str">
        <f>IF('申込一覧表(男子)'!$M14="","",'申込一覧表(男子)'!$M14)</f>
        <v/>
      </c>
      <c r="K6" s="16">
        <f>IF(J6=0,"",'申込一覧表(男子)'!$N14)</f>
        <v>0</v>
      </c>
      <c r="L6" s="15" t="str">
        <f t="shared" si="0"/>
        <v/>
      </c>
      <c r="M6" s="23" t="str">
        <f>IF('申込一覧表(男子)'!O14="","",'申込一覧表(男子)'!$D$3&amp;'申込一覧表(男子)'!O14)</f>
        <v/>
      </c>
      <c r="N6" s="16" t="str">
        <f>IF('申込一覧表(男子)'!S14="","",IF('申込一覧表(男子)'!S14="A1",'申込一覧表(男子)'!$C$35,IF('申込一覧表(男子)'!S14="B1",'申込一覧表(男子)'!$C$36,IF('申込一覧表(男子)'!S14="C1",'申込一覧表(男子)'!$C$37,IF('申込一覧表(男子)'!S14="D1",'申込一覧表(男子)'!$C$38,IF('申込一覧表(男子)'!S14="E1",'申込一覧表(男子)'!$C$39,""))))))</f>
        <v/>
      </c>
      <c r="O6" s="15" t="str">
        <f t="shared" si="1"/>
        <v/>
      </c>
      <c r="P6" s="23" t="str">
        <f>IF('申込一覧表(男子)'!P14="","",'申込一覧表(男子)'!$D$3&amp;'申込一覧表(男子)'!P14)</f>
        <v/>
      </c>
      <c r="Q6" s="16" t="str">
        <f>IF('申込一覧表(男子)'!T14="","",IF('申込一覧表(男子)'!T14="A1",'申込一覧表(男子)'!$D$35,IF('申込一覧表(男子)'!T14="B1",'申込一覧表(男子)'!$D$36,IF('申込一覧表(男子)'!T14="C1",'申込一覧表(男子)'!$D$37,IF('申込一覧表(男子)'!T14="D1",'申込一覧表(男子)'!$D$38,IF('申込一覧表(男子)'!T14="E1",'申込一覧表(男子)'!$D$39,""))))))</f>
        <v/>
      </c>
    </row>
    <row r="7" spans="1:17" x14ac:dyDescent="0.25">
      <c r="A7">
        <f>'申込一覧表(男子)'!B15</f>
        <v>0</v>
      </c>
      <c r="B7">
        <f>'申込一覧表(男子)'!C15</f>
        <v>0</v>
      </c>
      <c r="C7">
        <f>'申込一覧表(男子)'!D15</f>
        <v>0</v>
      </c>
      <c r="D7" t="str">
        <f>IF(B7=0,"","20"&amp;'申込一覧表(男子)'!E15)</f>
        <v/>
      </c>
      <c r="E7" t="str">
        <f>IF('申込一覧表(男子)'!C15=0,"",'申込一覧表(男子)'!$D$3)</f>
        <v/>
      </c>
      <c r="F7">
        <f>'申込一覧表(男子)'!F15</f>
        <v>0</v>
      </c>
      <c r="G7" s="15" t="str">
        <f>IF('申込一覧表(男子)'!$G15="","",'申込一覧表(男子)'!$D$3&amp;'申込一覧表(男子)'!$G15)</f>
        <v/>
      </c>
      <c r="H7" s="15" t="str">
        <f>IF('申込一覧表(男子)'!$I15="","",'申込一覧表(男子)'!$I15)</f>
        <v/>
      </c>
      <c r="I7" s="16">
        <f>IF(H7=0,"",'申込一覧表(男子)'!$J15)</f>
        <v>0</v>
      </c>
      <c r="J7" s="15" t="str">
        <f>IF('申込一覧表(男子)'!$M15="","",'申込一覧表(男子)'!$M15)</f>
        <v/>
      </c>
      <c r="K7" s="16">
        <f>IF(J7=0,"",'申込一覧表(男子)'!$N15)</f>
        <v>0</v>
      </c>
      <c r="L7" s="15" t="str">
        <f t="shared" si="0"/>
        <v/>
      </c>
      <c r="M7" s="23" t="str">
        <f>IF('申込一覧表(男子)'!O15="","",'申込一覧表(男子)'!$D$3&amp;'申込一覧表(男子)'!O15)</f>
        <v/>
      </c>
      <c r="N7" s="16" t="str">
        <f>IF('申込一覧表(男子)'!S15="","",IF('申込一覧表(男子)'!S15="A1",'申込一覧表(男子)'!$C$35,IF('申込一覧表(男子)'!S15="B1",'申込一覧表(男子)'!$C$36,IF('申込一覧表(男子)'!S15="C1",'申込一覧表(男子)'!$C$37,IF('申込一覧表(男子)'!S15="D1",'申込一覧表(男子)'!$C$38,IF('申込一覧表(男子)'!S15="E1",'申込一覧表(男子)'!$C$39,""))))))</f>
        <v/>
      </c>
      <c r="O7" s="15" t="str">
        <f t="shared" si="1"/>
        <v/>
      </c>
      <c r="P7" s="23" t="str">
        <f>IF('申込一覧表(男子)'!P15="","",'申込一覧表(男子)'!$D$3&amp;'申込一覧表(男子)'!P15)</f>
        <v/>
      </c>
      <c r="Q7" s="16" t="str">
        <f>IF('申込一覧表(男子)'!T15="","",IF('申込一覧表(男子)'!T15="A1",'申込一覧表(男子)'!$D$35,IF('申込一覧表(男子)'!T15="B1",'申込一覧表(男子)'!$D$36,IF('申込一覧表(男子)'!T15="C1",'申込一覧表(男子)'!$D$37,IF('申込一覧表(男子)'!T15="D1",'申込一覧表(男子)'!$D$38,IF('申込一覧表(男子)'!T15="E1",'申込一覧表(男子)'!$D$39,""))))))</f>
        <v/>
      </c>
    </row>
    <row r="8" spans="1:17" x14ac:dyDescent="0.25">
      <c r="A8">
        <f>'申込一覧表(男子)'!B16</f>
        <v>0</v>
      </c>
      <c r="B8">
        <f>'申込一覧表(男子)'!C16</f>
        <v>0</v>
      </c>
      <c r="C8">
        <f>'申込一覧表(男子)'!D16</f>
        <v>0</v>
      </c>
      <c r="D8" t="str">
        <f>IF(B8=0,"","20"&amp;'申込一覧表(男子)'!E16)</f>
        <v/>
      </c>
      <c r="E8" t="str">
        <f>IF('申込一覧表(男子)'!C16=0,"",'申込一覧表(男子)'!$D$3)</f>
        <v/>
      </c>
      <c r="F8">
        <f>'申込一覧表(男子)'!F16</f>
        <v>0</v>
      </c>
      <c r="G8" s="15" t="str">
        <f>IF('申込一覧表(男子)'!$G16="","",'申込一覧表(男子)'!$D$3&amp;'申込一覧表(男子)'!$G16)</f>
        <v/>
      </c>
      <c r="H8" s="15" t="str">
        <f>IF('申込一覧表(男子)'!$I16="","",'申込一覧表(男子)'!$I16)</f>
        <v/>
      </c>
      <c r="I8" s="16">
        <f>IF(H8=0,"",'申込一覧表(男子)'!$J16)</f>
        <v>0</v>
      </c>
      <c r="J8" s="15" t="str">
        <f>IF('申込一覧表(男子)'!$M16="","",'申込一覧表(男子)'!$M16)</f>
        <v/>
      </c>
      <c r="K8" s="16">
        <f>IF(J8=0,"",'申込一覧表(男子)'!$N16)</f>
        <v>0</v>
      </c>
      <c r="L8" s="15" t="str">
        <f t="shared" si="0"/>
        <v/>
      </c>
      <c r="M8" s="23" t="str">
        <f>IF('申込一覧表(男子)'!O16="","",'申込一覧表(男子)'!$D$3&amp;'申込一覧表(男子)'!O16)</f>
        <v/>
      </c>
      <c r="N8" s="16" t="str">
        <f>IF('申込一覧表(男子)'!S16="","",IF('申込一覧表(男子)'!S16="A1",'申込一覧表(男子)'!$C$35,IF('申込一覧表(男子)'!S16="B1",'申込一覧表(男子)'!$C$36,IF('申込一覧表(男子)'!S16="C1",'申込一覧表(男子)'!$C$37,IF('申込一覧表(男子)'!S16="D1",'申込一覧表(男子)'!$C$38,IF('申込一覧表(男子)'!S16="E1",'申込一覧表(男子)'!$C$39,""))))))</f>
        <v/>
      </c>
      <c r="O8" s="15" t="str">
        <f t="shared" si="1"/>
        <v/>
      </c>
      <c r="P8" s="23" t="str">
        <f>IF('申込一覧表(男子)'!P16="","",'申込一覧表(男子)'!$D$3&amp;'申込一覧表(男子)'!P16)</f>
        <v/>
      </c>
      <c r="Q8" s="16" t="str">
        <f>IF('申込一覧表(男子)'!T16="","",IF('申込一覧表(男子)'!T16="A1",'申込一覧表(男子)'!$D$35,IF('申込一覧表(男子)'!T16="B1",'申込一覧表(男子)'!$D$36,IF('申込一覧表(男子)'!T16="C1",'申込一覧表(男子)'!$D$37,IF('申込一覧表(男子)'!T16="D1",'申込一覧表(男子)'!$D$38,IF('申込一覧表(男子)'!T16="E1",'申込一覧表(男子)'!$D$39,""))))))</f>
        <v/>
      </c>
    </row>
    <row r="9" spans="1:17" x14ac:dyDescent="0.25">
      <c r="A9">
        <f>'申込一覧表(男子)'!B17</f>
        <v>0</v>
      </c>
      <c r="B9">
        <f>'申込一覧表(男子)'!C17</f>
        <v>0</v>
      </c>
      <c r="C9">
        <f>'申込一覧表(男子)'!D17</f>
        <v>0</v>
      </c>
      <c r="D9" t="str">
        <f>IF(B9=0,"","20"&amp;'申込一覧表(男子)'!E17)</f>
        <v/>
      </c>
      <c r="E9" t="str">
        <f>IF('申込一覧表(男子)'!C17=0,"",'申込一覧表(男子)'!$D$3)</f>
        <v/>
      </c>
      <c r="F9">
        <f>'申込一覧表(男子)'!F17</f>
        <v>0</v>
      </c>
      <c r="G9" s="15" t="str">
        <f>IF('申込一覧表(男子)'!$G17="","",'申込一覧表(男子)'!$D$3&amp;'申込一覧表(男子)'!$G17)</f>
        <v/>
      </c>
      <c r="H9" s="15" t="str">
        <f>IF('申込一覧表(男子)'!$I17="","",'申込一覧表(男子)'!$I17)</f>
        <v/>
      </c>
      <c r="I9" s="16">
        <f>IF(H9=0,"",'申込一覧表(男子)'!$J17)</f>
        <v>0</v>
      </c>
      <c r="J9" s="15" t="str">
        <f>IF('申込一覧表(男子)'!$M17="","",'申込一覧表(男子)'!$M17)</f>
        <v/>
      </c>
      <c r="K9" s="16">
        <f>IF(J9=0,"",'申込一覧表(男子)'!$N17)</f>
        <v>0</v>
      </c>
      <c r="L9" s="15" t="str">
        <f t="shared" si="0"/>
        <v/>
      </c>
      <c r="M9" s="23" t="str">
        <f>IF('申込一覧表(男子)'!O17="","",'申込一覧表(男子)'!$D$3&amp;'申込一覧表(男子)'!O17)</f>
        <v/>
      </c>
      <c r="N9" s="16" t="str">
        <f>IF('申込一覧表(男子)'!S17="","",IF('申込一覧表(男子)'!S17="A1",'申込一覧表(男子)'!$C$35,IF('申込一覧表(男子)'!S17="B1",'申込一覧表(男子)'!$C$36,IF('申込一覧表(男子)'!S17="C1",'申込一覧表(男子)'!$C$37,IF('申込一覧表(男子)'!S17="D1",'申込一覧表(男子)'!$C$38,IF('申込一覧表(男子)'!S17="E1",'申込一覧表(男子)'!$C$39,""))))))</f>
        <v/>
      </c>
      <c r="O9" s="15" t="str">
        <f t="shared" si="1"/>
        <v/>
      </c>
      <c r="P9" s="23" t="str">
        <f>IF('申込一覧表(男子)'!P17="","",'申込一覧表(男子)'!$D$3&amp;'申込一覧表(男子)'!P17)</f>
        <v/>
      </c>
      <c r="Q9" s="16" t="str">
        <f>IF('申込一覧表(男子)'!T17="","",IF('申込一覧表(男子)'!T17="A1",'申込一覧表(男子)'!$D$35,IF('申込一覧表(男子)'!T17="B1",'申込一覧表(男子)'!$D$36,IF('申込一覧表(男子)'!T17="C1",'申込一覧表(男子)'!$D$37,IF('申込一覧表(男子)'!T17="D1",'申込一覧表(男子)'!$D$38,IF('申込一覧表(男子)'!T17="E1",'申込一覧表(男子)'!$D$39,""))))))</f>
        <v/>
      </c>
    </row>
    <row r="10" spans="1:17" x14ac:dyDescent="0.25">
      <c r="A10">
        <f>'申込一覧表(男子)'!B18</f>
        <v>0</v>
      </c>
      <c r="B10">
        <f>'申込一覧表(男子)'!C18</f>
        <v>0</v>
      </c>
      <c r="C10">
        <f>'申込一覧表(男子)'!D18</f>
        <v>0</v>
      </c>
      <c r="D10" t="str">
        <f>IF(B10=0,"","20"&amp;'申込一覧表(男子)'!E18)</f>
        <v/>
      </c>
      <c r="E10" t="str">
        <f>IF('申込一覧表(男子)'!C18=0,"",'申込一覧表(男子)'!$D$3)</f>
        <v/>
      </c>
      <c r="F10">
        <f>'申込一覧表(男子)'!F18</f>
        <v>0</v>
      </c>
      <c r="G10" s="15" t="str">
        <f>IF('申込一覧表(男子)'!$G18="","",'申込一覧表(男子)'!$D$3&amp;'申込一覧表(男子)'!$G18)</f>
        <v/>
      </c>
      <c r="H10" s="15" t="str">
        <f>IF('申込一覧表(男子)'!$I18="","",'申込一覧表(男子)'!$I18)</f>
        <v/>
      </c>
      <c r="I10" s="16">
        <f>IF(H10=0,"",'申込一覧表(男子)'!$J18)</f>
        <v>0</v>
      </c>
      <c r="J10" s="15" t="str">
        <f>IF('申込一覧表(男子)'!$M18="","",'申込一覧表(男子)'!$M18)</f>
        <v/>
      </c>
      <c r="K10" s="16">
        <f>IF(J10=0,"",'申込一覧表(男子)'!$N18)</f>
        <v>0</v>
      </c>
      <c r="L10" s="15" t="str">
        <f t="shared" si="0"/>
        <v/>
      </c>
      <c r="M10" s="23" t="str">
        <f>IF('申込一覧表(男子)'!O18="","",'申込一覧表(男子)'!$D$3&amp;'申込一覧表(男子)'!O18)</f>
        <v/>
      </c>
      <c r="N10" s="16" t="str">
        <f>IF('申込一覧表(男子)'!S18="","",IF('申込一覧表(男子)'!S18="A1",'申込一覧表(男子)'!$C$35,IF('申込一覧表(男子)'!S18="B1",'申込一覧表(男子)'!$C$36,IF('申込一覧表(男子)'!S18="C1",'申込一覧表(男子)'!$C$37,IF('申込一覧表(男子)'!S18="D1",'申込一覧表(男子)'!$C$38,IF('申込一覧表(男子)'!S18="E1",'申込一覧表(男子)'!$C$39,""))))))</f>
        <v/>
      </c>
      <c r="O10" s="15" t="str">
        <f t="shared" si="1"/>
        <v/>
      </c>
      <c r="P10" s="23" t="str">
        <f>IF('申込一覧表(男子)'!P18="","",'申込一覧表(男子)'!$D$3&amp;'申込一覧表(男子)'!P18)</f>
        <v/>
      </c>
      <c r="Q10" s="16" t="str">
        <f>IF('申込一覧表(男子)'!T18="","",IF('申込一覧表(男子)'!T18="A1",'申込一覧表(男子)'!$D$35,IF('申込一覧表(男子)'!T18="B1",'申込一覧表(男子)'!$D$36,IF('申込一覧表(男子)'!T18="C1",'申込一覧表(男子)'!$D$37,IF('申込一覧表(男子)'!T18="D1",'申込一覧表(男子)'!$D$38,IF('申込一覧表(男子)'!T18="E1",'申込一覧表(男子)'!$D$39,""))))))</f>
        <v/>
      </c>
    </row>
    <row r="11" spans="1:17" x14ac:dyDescent="0.25">
      <c r="A11">
        <f>'申込一覧表(男子)'!B19</f>
        <v>0</v>
      </c>
      <c r="B11">
        <f>'申込一覧表(男子)'!C19</f>
        <v>0</v>
      </c>
      <c r="C11">
        <f>'申込一覧表(男子)'!D19</f>
        <v>0</v>
      </c>
      <c r="D11" t="str">
        <f>IF(B11=0,"","20"&amp;'申込一覧表(男子)'!E19)</f>
        <v/>
      </c>
      <c r="E11" t="str">
        <f>IF('申込一覧表(男子)'!C19=0,"",'申込一覧表(男子)'!$D$3)</f>
        <v/>
      </c>
      <c r="F11">
        <f>'申込一覧表(男子)'!F19</f>
        <v>0</v>
      </c>
      <c r="G11" s="15" t="str">
        <f>IF('申込一覧表(男子)'!$G19="","",'申込一覧表(男子)'!$D$3&amp;'申込一覧表(男子)'!$G19)</f>
        <v/>
      </c>
      <c r="H11" s="15" t="str">
        <f>IF('申込一覧表(男子)'!$I19="","",'申込一覧表(男子)'!$I19)</f>
        <v/>
      </c>
      <c r="I11" s="16">
        <f>IF(H11=0,"",'申込一覧表(男子)'!$J19)</f>
        <v>0</v>
      </c>
      <c r="J11" s="15" t="str">
        <f>IF('申込一覧表(男子)'!$M19="","",'申込一覧表(男子)'!$M19)</f>
        <v/>
      </c>
      <c r="K11" s="16">
        <f>IF(J11=0,"",'申込一覧表(男子)'!$N19)</f>
        <v>0</v>
      </c>
      <c r="L11" s="15" t="str">
        <f t="shared" si="0"/>
        <v/>
      </c>
      <c r="M11" s="23" t="str">
        <f>IF('申込一覧表(男子)'!O19="","",'申込一覧表(男子)'!$D$3&amp;'申込一覧表(男子)'!O19)</f>
        <v/>
      </c>
      <c r="N11" s="16" t="str">
        <f>IF('申込一覧表(男子)'!S19="","",IF('申込一覧表(男子)'!S19="A1",'申込一覧表(男子)'!$C$35,IF('申込一覧表(男子)'!S19="B1",'申込一覧表(男子)'!$C$36,IF('申込一覧表(男子)'!S19="C1",'申込一覧表(男子)'!$C$37,IF('申込一覧表(男子)'!S19="D1",'申込一覧表(男子)'!$C$38,IF('申込一覧表(男子)'!S19="E1",'申込一覧表(男子)'!$C$39,""))))))</f>
        <v/>
      </c>
      <c r="O11" s="15" t="str">
        <f t="shared" si="1"/>
        <v/>
      </c>
      <c r="P11" s="23" t="str">
        <f>IF('申込一覧表(男子)'!P19="","",'申込一覧表(男子)'!$D$3&amp;'申込一覧表(男子)'!P19)</f>
        <v/>
      </c>
      <c r="Q11" s="16" t="str">
        <f>IF('申込一覧表(男子)'!T19="","",IF('申込一覧表(男子)'!T19="A1",'申込一覧表(男子)'!$D$35,IF('申込一覧表(男子)'!T19="B1",'申込一覧表(男子)'!$D$36,IF('申込一覧表(男子)'!T19="C1",'申込一覧表(男子)'!$D$37,IF('申込一覧表(男子)'!T19="D1",'申込一覧表(男子)'!$D$38,IF('申込一覧表(男子)'!T19="E1",'申込一覧表(男子)'!$D$39,""))))))</f>
        <v/>
      </c>
    </row>
    <row r="12" spans="1:17" x14ac:dyDescent="0.25">
      <c r="A12">
        <f>'申込一覧表(男子)'!B20</f>
        <v>0</v>
      </c>
      <c r="B12">
        <f>'申込一覧表(男子)'!C20</f>
        <v>0</v>
      </c>
      <c r="C12">
        <f>'申込一覧表(男子)'!D20</f>
        <v>0</v>
      </c>
      <c r="D12" t="str">
        <f>IF(B12=0,"","20"&amp;'申込一覧表(男子)'!E20)</f>
        <v/>
      </c>
      <c r="E12" t="str">
        <f>IF('申込一覧表(男子)'!C20=0,"",'申込一覧表(男子)'!$D$3)</f>
        <v/>
      </c>
      <c r="F12">
        <f>'申込一覧表(男子)'!F20</f>
        <v>0</v>
      </c>
      <c r="G12" s="15" t="str">
        <f>IF('申込一覧表(男子)'!$G20="","",'申込一覧表(男子)'!$D$3&amp;'申込一覧表(男子)'!$G20)</f>
        <v/>
      </c>
      <c r="H12" s="15" t="str">
        <f>IF('申込一覧表(男子)'!$I20="","",'申込一覧表(男子)'!$I20)</f>
        <v/>
      </c>
      <c r="I12" s="16">
        <f>IF(H12=0,"",'申込一覧表(男子)'!$J20)</f>
        <v>0</v>
      </c>
      <c r="J12" s="15" t="str">
        <f>IF('申込一覧表(男子)'!$M20="","",'申込一覧表(男子)'!$M20)</f>
        <v/>
      </c>
      <c r="K12" s="16">
        <f>IF(J12=0,"",'申込一覧表(男子)'!$N20)</f>
        <v>0</v>
      </c>
      <c r="L12" s="15" t="str">
        <f t="shared" si="0"/>
        <v/>
      </c>
      <c r="M12" s="23" t="str">
        <f>IF('申込一覧表(男子)'!O20="","",'申込一覧表(男子)'!$D$3&amp;'申込一覧表(男子)'!O20)</f>
        <v/>
      </c>
      <c r="N12" s="16" t="str">
        <f>IF('申込一覧表(男子)'!S20="","",IF('申込一覧表(男子)'!S20="A1",'申込一覧表(男子)'!$C$35,IF('申込一覧表(男子)'!S20="B1",'申込一覧表(男子)'!$C$36,IF('申込一覧表(男子)'!S20="C1",'申込一覧表(男子)'!$C$37,IF('申込一覧表(男子)'!S20="D1",'申込一覧表(男子)'!$C$38,IF('申込一覧表(男子)'!S20="E1",'申込一覧表(男子)'!$C$39,""))))))</f>
        <v/>
      </c>
      <c r="O12" s="15" t="str">
        <f t="shared" si="1"/>
        <v/>
      </c>
      <c r="P12" s="23" t="str">
        <f>IF('申込一覧表(男子)'!P20="","",'申込一覧表(男子)'!$D$3&amp;'申込一覧表(男子)'!P20)</f>
        <v/>
      </c>
      <c r="Q12" s="16" t="str">
        <f>IF('申込一覧表(男子)'!T20="","",IF('申込一覧表(男子)'!T20="A1",'申込一覧表(男子)'!$D$35,IF('申込一覧表(男子)'!T20="B1",'申込一覧表(男子)'!$D$36,IF('申込一覧表(男子)'!T20="C1",'申込一覧表(男子)'!$D$37,IF('申込一覧表(男子)'!T20="D1",'申込一覧表(男子)'!$D$38,IF('申込一覧表(男子)'!T20="E1",'申込一覧表(男子)'!$D$39,""))))))</f>
        <v/>
      </c>
    </row>
    <row r="13" spans="1:17" x14ac:dyDescent="0.25">
      <c r="A13">
        <f>'申込一覧表(男子)'!B21</f>
        <v>0</v>
      </c>
      <c r="B13">
        <f>'申込一覧表(男子)'!C21</f>
        <v>0</v>
      </c>
      <c r="C13">
        <f>'申込一覧表(男子)'!D21</f>
        <v>0</v>
      </c>
      <c r="D13" t="str">
        <f>IF(B13=0,"","20"&amp;'申込一覧表(男子)'!E21)</f>
        <v/>
      </c>
      <c r="E13" t="str">
        <f>IF('申込一覧表(男子)'!C21=0,"",'申込一覧表(男子)'!$D$3)</f>
        <v/>
      </c>
      <c r="F13">
        <f>'申込一覧表(男子)'!F21</f>
        <v>0</v>
      </c>
      <c r="G13" s="15" t="str">
        <f>IF('申込一覧表(男子)'!$G21="","",'申込一覧表(男子)'!$D$3&amp;'申込一覧表(男子)'!$G21)</f>
        <v/>
      </c>
      <c r="H13" s="15" t="str">
        <f>IF('申込一覧表(男子)'!$I21="","",'申込一覧表(男子)'!$I21)</f>
        <v/>
      </c>
      <c r="I13" s="16">
        <f>IF(H13=0,"",'申込一覧表(男子)'!$J21)</f>
        <v>0</v>
      </c>
      <c r="J13" s="15" t="str">
        <f>IF('申込一覧表(男子)'!$M21="","",'申込一覧表(男子)'!$M21)</f>
        <v/>
      </c>
      <c r="K13" s="16">
        <f>IF(J13=0,"",'申込一覧表(男子)'!$N21)</f>
        <v>0</v>
      </c>
      <c r="L13" s="15" t="str">
        <f t="shared" si="0"/>
        <v/>
      </c>
      <c r="M13" s="23" t="str">
        <f>IF('申込一覧表(男子)'!O21="","",'申込一覧表(男子)'!$D$3&amp;'申込一覧表(男子)'!O21)</f>
        <v/>
      </c>
      <c r="N13" s="16" t="str">
        <f>IF('申込一覧表(男子)'!S21="","",IF('申込一覧表(男子)'!S21="A1",'申込一覧表(男子)'!$C$35,IF('申込一覧表(男子)'!S21="B1",'申込一覧表(男子)'!$C$36,IF('申込一覧表(男子)'!S21="C1",'申込一覧表(男子)'!$C$37,IF('申込一覧表(男子)'!S21="D1",'申込一覧表(男子)'!$C$38,IF('申込一覧表(男子)'!S21="E1",'申込一覧表(男子)'!$C$39,""))))))</f>
        <v/>
      </c>
      <c r="O13" s="15" t="str">
        <f t="shared" si="1"/>
        <v/>
      </c>
      <c r="P13" s="23" t="str">
        <f>IF('申込一覧表(男子)'!P21="","",'申込一覧表(男子)'!$D$3&amp;'申込一覧表(男子)'!P21)</f>
        <v/>
      </c>
      <c r="Q13" s="16" t="str">
        <f>IF('申込一覧表(男子)'!T21="","",IF('申込一覧表(男子)'!T21="A1",'申込一覧表(男子)'!$D$35,IF('申込一覧表(男子)'!T21="B1",'申込一覧表(男子)'!$D$36,IF('申込一覧表(男子)'!T21="C1",'申込一覧表(男子)'!$D$37,IF('申込一覧表(男子)'!T21="D1",'申込一覧表(男子)'!$D$38,IF('申込一覧表(男子)'!T21="E1",'申込一覧表(男子)'!$D$39,""))))))</f>
        <v/>
      </c>
    </row>
    <row r="14" spans="1:17" x14ac:dyDescent="0.25">
      <c r="A14">
        <f>'申込一覧表(男子)'!B22</f>
        <v>0</v>
      </c>
      <c r="B14">
        <f>'申込一覧表(男子)'!C22</f>
        <v>0</v>
      </c>
      <c r="C14">
        <f>'申込一覧表(男子)'!D22</f>
        <v>0</v>
      </c>
      <c r="D14" t="str">
        <f>IF(B14=0,"","20"&amp;'申込一覧表(男子)'!E22)</f>
        <v/>
      </c>
      <c r="E14" t="str">
        <f>IF('申込一覧表(男子)'!C22=0,"",'申込一覧表(男子)'!$D$3)</f>
        <v/>
      </c>
      <c r="F14">
        <f>'申込一覧表(男子)'!F22</f>
        <v>0</v>
      </c>
      <c r="G14" s="15" t="str">
        <f>IF('申込一覧表(男子)'!$G22="","",'申込一覧表(男子)'!$D$3&amp;'申込一覧表(男子)'!$G22)</f>
        <v/>
      </c>
      <c r="H14" s="15" t="str">
        <f>IF('申込一覧表(男子)'!$I22="","",'申込一覧表(男子)'!$I22)</f>
        <v/>
      </c>
      <c r="I14" s="16">
        <f>IF(H14=0,"",'申込一覧表(男子)'!$J22)</f>
        <v>0</v>
      </c>
      <c r="J14" s="15" t="str">
        <f>IF('申込一覧表(男子)'!$M22="","",'申込一覧表(男子)'!$M22)</f>
        <v/>
      </c>
      <c r="K14" s="16">
        <f>IF(J14=0,"",'申込一覧表(男子)'!$N22)</f>
        <v>0</v>
      </c>
      <c r="L14" s="15" t="str">
        <f t="shared" si="0"/>
        <v/>
      </c>
      <c r="M14" s="23" t="str">
        <f>IF('申込一覧表(男子)'!O22="","",'申込一覧表(男子)'!$D$3&amp;'申込一覧表(男子)'!O22)</f>
        <v/>
      </c>
      <c r="N14" s="16" t="str">
        <f>IF('申込一覧表(男子)'!S22="","",IF('申込一覧表(男子)'!S22="A1",'申込一覧表(男子)'!$C$35,IF('申込一覧表(男子)'!S22="B1",'申込一覧表(男子)'!$C$36,IF('申込一覧表(男子)'!S22="C1",'申込一覧表(男子)'!$C$37,IF('申込一覧表(男子)'!S22="D1",'申込一覧表(男子)'!$C$38,IF('申込一覧表(男子)'!S22="E1",'申込一覧表(男子)'!$C$39,""))))))</f>
        <v/>
      </c>
      <c r="O14" s="15" t="str">
        <f t="shared" si="1"/>
        <v/>
      </c>
      <c r="P14" s="23" t="str">
        <f>IF('申込一覧表(男子)'!P22="","",'申込一覧表(男子)'!$D$3&amp;'申込一覧表(男子)'!P22)</f>
        <v/>
      </c>
      <c r="Q14" s="16" t="str">
        <f>IF('申込一覧表(男子)'!T22="","",IF('申込一覧表(男子)'!T22="A1",'申込一覧表(男子)'!$D$35,IF('申込一覧表(男子)'!T22="B1",'申込一覧表(男子)'!$D$36,IF('申込一覧表(男子)'!T22="C1",'申込一覧表(男子)'!$D$37,IF('申込一覧表(男子)'!T22="D1",'申込一覧表(男子)'!$D$38,IF('申込一覧表(男子)'!T22="E1",'申込一覧表(男子)'!$D$39,""))))))</f>
        <v/>
      </c>
    </row>
    <row r="15" spans="1:17" x14ac:dyDescent="0.25">
      <c r="A15">
        <f>'申込一覧表(男子)'!B23</f>
        <v>0</v>
      </c>
      <c r="B15">
        <f>'申込一覧表(男子)'!C23</f>
        <v>0</v>
      </c>
      <c r="C15">
        <f>'申込一覧表(男子)'!D23</f>
        <v>0</v>
      </c>
      <c r="D15" t="str">
        <f>IF(B15=0,"","20"&amp;'申込一覧表(男子)'!E23)</f>
        <v/>
      </c>
      <c r="E15" t="str">
        <f>IF('申込一覧表(男子)'!C23=0,"",'申込一覧表(男子)'!$D$3)</f>
        <v/>
      </c>
      <c r="F15">
        <f>'申込一覧表(男子)'!F23</f>
        <v>0</v>
      </c>
      <c r="G15" s="15" t="str">
        <f>IF('申込一覧表(男子)'!$G23="","",'申込一覧表(男子)'!$D$3&amp;'申込一覧表(男子)'!$G23)</f>
        <v/>
      </c>
      <c r="H15" s="15" t="str">
        <f>IF('申込一覧表(男子)'!$I23="","",'申込一覧表(男子)'!$I23)</f>
        <v/>
      </c>
      <c r="I15" s="16">
        <f>IF(H15=0,"",'申込一覧表(男子)'!$J23)</f>
        <v>0</v>
      </c>
      <c r="J15" s="15" t="str">
        <f>IF('申込一覧表(男子)'!$M23="","",'申込一覧表(男子)'!$M23)</f>
        <v/>
      </c>
      <c r="K15" s="16">
        <f>IF(J15=0,"",'申込一覧表(男子)'!$N23)</f>
        <v>0</v>
      </c>
      <c r="L15" s="15" t="str">
        <f t="shared" si="0"/>
        <v/>
      </c>
      <c r="M15" s="23" t="str">
        <f>IF('申込一覧表(男子)'!O23="","",'申込一覧表(男子)'!$D$3&amp;'申込一覧表(男子)'!O23)</f>
        <v/>
      </c>
      <c r="N15" s="16" t="str">
        <f>IF('申込一覧表(男子)'!S23="","",IF('申込一覧表(男子)'!S23="A1",'申込一覧表(男子)'!$C$35,IF('申込一覧表(男子)'!S23="B1",'申込一覧表(男子)'!$C$36,IF('申込一覧表(男子)'!S23="C1",'申込一覧表(男子)'!$C$37,IF('申込一覧表(男子)'!S23="D1",'申込一覧表(男子)'!$C$38,IF('申込一覧表(男子)'!S23="E1",'申込一覧表(男子)'!$C$39,""))))))</f>
        <v/>
      </c>
      <c r="O15" s="15" t="str">
        <f t="shared" si="1"/>
        <v/>
      </c>
      <c r="P15" s="23" t="str">
        <f>IF('申込一覧表(男子)'!P23="","",'申込一覧表(男子)'!$D$3&amp;'申込一覧表(男子)'!P23)</f>
        <v/>
      </c>
      <c r="Q15" s="16" t="str">
        <f>IF('申込一覧表(男子)'!T23="","",IF('申込一覧表(男子)'!T23="A1",'申込一覧表(男子)'!$D$35,IF('申込一覧表(男子)'!T23="B1",'申込一覧表(男子)'!$D$36,IF('申込一覧表(男子)'!T23="C1",'申込一覧表(男子)'!$D$37,IF('申込一覧表(男子)'!T23="D1",'申込一覧表(男子)'!$D$38,IF('申込一覧表(男子)'!T23="E1",'申込一覧表(男子)'!$D$39,""))))))</f>
        <v/>
      </c>
    </row>
    <row r="16" spans="1:17" x14ac:dyDescent="0.25">
      <c r="A16">
        <f>'申込一覧表(男子)'!B24</f>
        <v>0</v>
      </c>
      <c r="B16">
        <f>'申込一覧表(男子)'!C24</f>
        <v>0</v>
      </c>
      <c r="C16">
        <f>'申込一覧表(男子)'!D24</f>
        <v>0</v>
      </c>
      <c r="D16" t="str">
        <f>IF(B16=0,"","20"&amp;'申込一覧表(男子)'!E24)</f>
        <v/>
      </c>
      <c r="E16" t="str">
        <f>IF('申込一覧表(男子)'!C24=0,"",'申込一覧表(男子)'!$D$3)</f>
        <v/>
      </c>
      <c r="F16">
        <f>'申込一覧表(男子)'!F24</f>
        <v>0</v>
      </c>
      <c r="G16" s="15" t="str">
        <f>IF('申込一覧表(男子)'!$G24="","",'申込一覧表(男子)'!$D$3&amp;'申込一覧表(男子)'!$G24)</f>
        <v/>
      </c>
      <c r="H16" s="15" t="str">
        <f>IF('申込一覧表(男子)'!$I24="","",'申込一覧表(男子)'!$I24)</f>
        <v/>
      </c>
      <c r="I16" s="16">
        <f>IF(H16=0,"",'申込一覧表(男子)'!$J24)</f>
        <v>0</v>
      </c>
      <c r="J16" s="15" t="str">
        <f>IF('申込一覧表(男子)'!$M24="","",'申込一覧表(男子)'!$M24)</f>
        <v/>
      </c>
      <c r="K16" s="16">
        <f>IF(J16=0,"",'申込一覧表(男子)'!$N24)</f>
        <v>0</v>
      </c>
      <c r="L16" s="15" t="str">
        <f t="shared" si="0"/>
        <v/>
      </c>
      <c r="M16" s="23" t="str">
        <f>IF('申込一覧表(男子)'!O24="","",'申込一覧表(男子)'!$D$3&amp;'申込一覧表(男子)'!O24)</f>
        <v/>
      </c>
      <c r="N16" s="16" t="str">
        <f>IF('申込一覧表(男子)'!S24="","",IF('申込一覧表(男子)'!S24="A1",'申込一覧表(男子)'!$C$35,IF('申込一覧表(男子)'!S24="B1",'申込一覧表(男子)'!$C$36,IF('申込一覧表(男子)'!S24="C1",'申込一覧表(男子)'!$C$37,IF('申込一覧表(男子)'!S24="D1",'申込一覧表(男子)'!$C$38,IF('申込一覧表(男子)'!S24="E1",'申込一覧表(男子)'!$C$39,""))))))</f>
        <v/>
      </c>
      <c r="O16" s="15" t="str">
        <f t="shared" si="1"/>
        <v/>
      </c>
      <c r="P16" s="23" t="str">
        <f>IF('申込一覧表(男子)'!P24="","",'申込一覧表(男子)'!$D$3&amp;'申込一覧表(男子)'!P24)</f>
        <v/>
      </c>
      <c r="Q16" s="16" t="str">
        <f>IF('申込一覧表(男子)'!T24="","",IF('申込一覧表(男子)'!T24="A1",'申込一覧表(男子)'!$D$35,IF('申込一覧表(男子)'!T24="B1",'申込一覧表(男子)'!$D$36,IF('申込一覧表(男子)'!T24="C1",'申込一覧表(男子)'!$D$37,IF('申込一覧表(男子)'!T24="D1",'申込一覧表(男子)'!$D$38,IF('申込一覧表(男子)'!T24="E1",'申込一覧表(男子)'!$D$39,""))))))</f>
        <v/>
      </c>
    </row>
    <row r="17" spans="1:17" x14ac:dyDescent="0.25">
      <c r="A17">
        <f>'申込一覧表(男子)'!B25</f>
        <v>0</v>
      </c>
      <c r="B17">
        <f>'申込一覧表(男子)'!C25</f>
        <v>0</v>
      </c>
      <c r="C17">
        <f>'申込一覧表(男子)'!D25</f>
        <v>0</v>
      </c>
      <c r="D17" t="str">
        <f>IF(B17=0,"","20"&amp;'申込一覧表(男子)'!E25)</f>
        <v/>
      </c>
      <c r="E17" t="str">
        <f>IF('申込一覧表(男子)'!C25=0,"",'申込一覧表(男子)'!$D$3)</f>
        <v/>
      </c>
      <c r="F17">
        <f>'申込一覧表(男子)'!F25</f>
        <v>0</v>
      </c>
      <c r="G17" s="15" t="str">
        <f>IF('申込一覧表(男子)'!$G25="","",'申込一覧表(男子)'!$D$3&amp;'申込一覧表(男子)'!$G25)</f>
        <v/>
      </c>
      <c r="H17" s="15" t="str">
        <f>IF('申込一覧表(男子)'!$I25="","",'申込一覧表(男子)'!$I25)</f>
        <v/>
      </c>
      <c r="I17" s="16">
        <f>IF(H17=0,"",'申込一覧表(男子)'!$J25)</f>
        <v>0</v>
      </c>
      <c r="J17" s="15" t="str">
        <f>IF('申込一覧表(男子)'!$M25="","",'申込一覧表(男子)'!$M25)</f>
        <v/>
      </c>
      <c r="K17" s="16">
        <f>IF(J17=0,"",'申込一覧表(男子)'!$N25)</f>
        <v>0</v>
      </c>
      <c r="L17" s="15" t="str">
        <f t="shared" si="0"/>
        <v/>
      </c>
      <c r="M17" s="23" t="str">
        <f>IF('申込一覧表(男子)'!O25="","",'申込一覧表(男子)'!$D$3&amp;'申込一覧表(男子)'!O25)</f>
        <v/>
      </c>
      <c r="N17" s="16" t="str">
        <f>IF('申込一覧表(男子)'!S25="","",IF('申込一覧表(男子)'!S25="A1",'申込一覧表(男子)'!$C$35,IF('申込一覧表(男子)'!S25="B1",'申込一覧表(男子)'!$C$36,IF('申込一覧表(男子)'!S25="C1",'申込一覧表(男子)'!$C$37,IF('申込一覧表(男子)'!S25="D1",'申込一覧表(男子)'!$C$38,IF('申込一覧表(男子)'!S25="E1",'申込一覧表(男子)'!$C$39,""))))))</f>
        <v/>
      </c>
      <c r="O17" s="15" t="str">
        <f t="shared" si="1"/>
        <v/>
      </c>
      <c r="P17" s="23" t="str">
        <f>IF('申込一覧表(男子)'!P25="","",'申込一覧表(男子)'!$D$3&amp;'申込一覧表(男子)'!P25)</f>
        <v/>
      </c>
      <c r="Q17" s="16" t="str">
        <f>IF('申込一覧表(男子)'!T25="","",IF('申込一覧表(男子)'!T25="A1",'申込一覧表(男子)'!$D$35,IF('申込一覧表(男子)'!T25="B1",'申込一覧表(男子)'!$D$36,IF('申込一覧表(男子)'!T25="C1",'申込一覧表(男子)'!$D$37,IF('申込一覧表(男子)'!T25="D1",'申込一覧表(男子)'!$D$38,IF('申込一覧表(男子)'!T25="E1",'申込一覧表(男子)'!$D$39,""))))))</f>
        <v/>
      </c>
    </row>
    <row r="18" spans="1:17" x14ac:dyDescent="0.25">
      <c r="A18">
        <f>'申込一覧表(男子)'!B26</f>
        <v>0</v>
      </c>
      <c r="B18">
        <f>'申込一覧表(男子)'!C26</f>
        <v>0</v>
      </c>
      <c r="C18">
        <f>'申込一覧表(男子)'!D26</f>
        <v>0</v>
      </c>
      <c r="D18" t="str">
        <f>IF(B18=0,"","20"&amp;'申込一覧表(男子)'!E26)</f>
        <v/>
      </c>
      <c r="E18" t="str">
        <f>IF('申込一覧表(男子)'!C26=0,"",'申込一覧表(男子)'!$D$3)</f>
        <v/>
      </c>
      <c r="F18">
        <f>'申込一覧表(男子)'!F26</f>
        <v>0</v>
      </c>
      <c r="G18" s="15" t="str">
        <f>IF('申込一覧表(男子)'!$G26="","",'申込一覧表(男子)'!$D$3&amp;'申込一覧表(男子)'!$G26)</f>
        <v/>
      </c>
      <c r="H18" s="15" t="str">
        <f>IF('申込一覧表(男子)'!$I26="","",'申込一覧表(男子)'!$I26)</f>
        <v/>
      </c>
      <c r="I18" s="16">
        <f>IF(H18=0,"",'申込一覧表(男子)'!$J26)</f>
        <v>0</v>
      </c>
      <c r="J18" s="15" t="str">
        <f>IF('申込一覧表(男子)'!$M26="","",'申込一覧表(男子)'!$M26)</f>
        <v/>
      </c>
      <c r="K18" s="16">
        <f>IF(J18=0,"",'申込一覧表(男子)'!$N26)</f>
        <v>0</v>
      </c>
      <c r="L18" s="15" t="str">
        <f t="shared" si="0"/>
        <v/>
      </c>
      <c r="M18" s="23" t="str">
        <f>IF('申込一覧表(男子)'!O26="","",'申込一覧表(男子)'!$D$3&amp;'申込一覧表(男子)'!O26)</f>
        <v/>
      </c>
      <c r="N18" s="16" t="str">
        <f>IF('申込一覧表(男子)'!S26="","",IF('申込一覧表(男子)'!S26="A1",'申込一覧表(男子)'!$C$35,IF('申込一覧表(男子)'!S26="B1",'申込一覧表(男子)'!$C$36,IF('申込一覧表(男子)'!S26="C1",'申込一覧表(男子)'!$C$37,IF('申込一覧表(男子)'!S26="D1",'申込一覧表(男子)'!$C$38,IF('申込一覧表(男子)'!S26="E1",'申込一覧表(男子)'!$C$39,""))))))</f>
        <v/>
      </c>
      <c r="O18" s="15" t="str">
        <f t="shared" si="1"/>
        <v/>
      </c>
      <c r="P18" s="23" t="str">
        <f>IF('申込一覧表(男子)'!P26="","",'申込一覧表(男子)'!$D$3&amp;'申込一覧表(男子)'!P26)</f>
        <v/>
      </c>
      <c r="Q18" s="16" t="str">
        <f>IF('申込一覧表(男子)'!T26="","",IF('申込一覧表(男子)'!T26="A1",'申込一覧表(男子)'!$D$35,IF('申込一覧表(男子)'!T26="B1",'申込一覧表(男子)'!$D$36,IF('申込一覧表(男子)'!T26="C1",'申込一覧表(男子)'!$D$37,IF('申込一覧表(男子)'!T26="D1",'申込一覧表(男子)'!$D$38,IF('申込一覧表(男子)'!T26="E1",'申込一覧表(男子)'!$D$39,""))))))</f>
        <v/>
      </c>
    </row>
    <row r="19" spans="1:17" x14ac:dyDescent="0.25">
      <c r="A19">
        <f>'申込一覧表(男子)'!B27</f>
        <v>0</v>
      </c>
      <c r="B19">
        <f>'申込一覧表(男子)'!C27</f>
        <v>0</v>
      </c>
      <c r="C19">
        <f>'申込一覧表(男子)'!D27</f>
        <v>0</v>
      </c>
      <c r="D19" t="str">
        <f>IF(B19=0,"","20"&amp;'申込一覧表(男子)'!E27)</f>
        <v/>
      </c>
      <c r="E19" t="str">
        <f>IF('申込一覧表(男子)'!C27=0,"",'申込一覧表(男子)'!$D$3)</f>
        <v/>
      </c>
      <c r="F19">
        <f>'申込一覧表(男子)'!F27</f>
        <v>0</v>
      </c>
      <c r="G19" s="15" t="str">
        <f>IF('申込一覧表(男子)'!$G27="","",'申込一覧表(男子)'!$D$3&amp;'申込一覧表(男子)'!$G27)</f>
        <v/>
      </c>
      <c r="H19" s="15" t="str">
        <f>IF('申込一覧表(男子)'!$I27="","",'申込一覧表(男子)'!$I27)</f>
        <v/>
      </c>
      <c r="I19" s="16">
        <f>IF(H19=0,"",'申込一覧表(男子)'!$J27)</f>
        <v>0</v>
      </c>
      <c r="J19" s="15" t="str">
        <f>IF('申込一覧表(男子)'!$M27="","",'申込一覧表(男子)'!$M27)</f>
        <v/>
      </c>
      <c r="K19" s="16">
        <f>IF(J19=0,"",'申込一覧表(男子)'!$N27)</f>
        <v>0</v>
      </c>
      <c r="L19" s="15" t="str">
        <f t="shared" si="0"/>
        <v/>
      </c>
      <c r="M19" s="23" t="str">
        <f>IF('申込一覧表(男子)'!O27="","",'申込一覧表(男子)'!$D$3&amp;'申込一覧表(男子)'!O27)</f>
        <v/>
      </c>
      <c r="N19" s="16" t="str">
        <f>IF('申込一覧表(男子)'!S27="","",IF('申込一覧表(男子)'!S27="A1",'申込一覧表(男子)'!$C$35,IF('申込一覧表(男子)'!S27="B1",'申込一覧表(男子)'!$C$36,IF('申込一覧表(男子)'!S27="C1",'申込一覧表(男子)'!$C$37,IF('申込一覧表(男子)'!S27="D1",'申込一覧表(男子)'!$C$38,IF('申込一覧表(男子)'!S27="E1",'申込一覧表(男子)'!$C$39,""))))))</f>
        <v/>
      </c>
      <c r="O19" s="15" t="str">
        <f t="shared" si="1"/>
        <v/>
      </c>
      <c r="P19" s="23" t="str">
        <f>IF('申込一覧表(男子)'!P27="","",'申込一覧表(男子)'!$D$3&amp;'申込一覧表(男子)'!P27)</f>
        <v/>
      </c>
      <c r="Q19" s="16" t="str">
        <f>IF('申込一覧表(男子)'!T27="","",IF('申込一覧表(男子)'!T27="A1",'申込一覧表(男子)'!$D$35,IF('申込一覧表(男子)'!T27="B1",'申込一覧表(男子)'!$D$36,IF('申込一覧表(男子)'!T27="C1",'申込一覧表(男子)'!$D$37,IF('申込一覧表(男子)'!T27="D1",'申込一覧表(男子)'!$D$38,IF('申込一覧表(男子)'!T27="E1",'申込一覧表(男子)'!$D$39,""))))))</f>
        <v/>
      </c>
    </row>
    <row r="20" spans="1:17" x14ac:dyDescent="0.25">
      <c r="A20">
        <f>'申込一覧表(男子)'!B28</f>
        <v>0</v>
      </c>
      <c r="B20">
        <f>'申込一覧表(男子)'!C28</f>
        <v>0</v>
      </c>
      <c r="C20">
        <f>'申込一覧表(男子)'!D28</f>
        <v>0</v>
      </c>
      <c r="D20" t="str">
        <f>IF(B20=0,"","20"&amp;'申込一覧表(男子)'!E28)</f>
        <v/>
      </c>
      <c r="E20" t="str">
        <f>IF('申込一覧表(男子)'!C28=0,"",'申込一覧表(男子)'!$D$3)</f>
        <v/>
      </c>
      <c r="F20">
        <f>'申込一覧表(男子)'!F28</f>
        <v>0</v>
      </c>
      <c r="G20" s="15" t="str">
        <f>IF('申込一覧表(男子)'!$G28="","",'申込一覧表(男子)'!$D$3&amp;'申込一覧表(男子)'!$G28)</f>
        <v/>
      </c>
      <c r="H20" s="15" t="str">
        <f>IF('申込一覧表(男子)'!$I28="","",'申込一覧表(男子)'!$I28)</f>
        <v/>
      </c>
      <c r="I20" s="16">
        <f>IF(H20=0,"",'申込一覧表(男子)'!$J28)</f>
        <v>0</v>
      </c>
      <c r="J20" s="15" t="str">
        <f>IF('申込一覧表(男子)'!$M28="","",'申込一覧表(男子)'!$M28)</f>
        <v/>
      </c>
      <c r="K20" s="16">
        <f>IF(J20=0,"",'申込一覧表(男子)'!$N28)</f>
        <v>0</v>
      </c>
      <c r="L20" s="15" t="str">
        <f t="shared" si="0"/>
        <v/>
      </c>
      <c r="M20" s="23" t="str">
        <f>IF('申込一覧表(男子)'!O28="","",'申込一覧表(男子)'!$D$3&amp;'申込一覧表(男子)'!O28)</f>
        <v/>
      </c>
      <c r="N20" s="16" t="str">
        <f>IF('申込一覧表(男子)'!S28="","",IF('申込一覧表(男子)'!S28="A1",'申込一覧表(男子)'!$C$35,IF('申込一覧表(男子)'!S28="B1",'申込一覧表(男子)'!$C$36,IF('申込一覧表(男子)'!S28="C1",'申込一覧表(男子)'!$C$37,IF('申込一覧表(男子)'!S28="D1",'申込一覧表(男子)'!$C$38,IF('申込一覧表(男子)'!S28="E1",'申込一覧表(男子)'!$C$39,""))))))</f>
        <v/>
      </c>
      <c r="O20" s="15" t="str">
        <f t="shared" si="1"/>
        <v/>
      </c>
      <c r="P20" s="23" t="str">
        <f>IF('申込一覧表(男子)'!P28="","",'申込一覧表(男子)'!$D$3&amp;'申込一覧表(男子)'!P28)</f>
        <v/>
      </c>
      <c r="Q20" s="16" t="str">
        <f>IF('申込一覧表(男子)'!T28="","",IF('申込一覧表(男子)'!T28="A1",'申込一覧表(男子)'!$D$35,IF('申込一覧表(男子)'!T28="B1",'申込一覧表(男子)'!$D$36,IF('申込一覧表(男子)'!T28="C1",'申込一覧表(男子)'!$D$37,IF('申込一覧表(男子)'!T28="D1",'申込一覧表(男子)'!$D$38,IF('申込一覧表(男子)'!T28="E1",'申込一覧表(男子)'!$D$39,""))))))</f>
        <v/>
      </c>
    </row>
    <row r="21" spans="1:17" x14ac:dyDescent="0.25">
      <c r="A21">
        <f>'申込一覧表(男子)'!B29</f>
        <v>0</v>
      </c>
      <c r="B21">
        <f>'申込一覧表(男子)'!C29</f>
        <v>0</v>
      </c>
      <c r="C21">
        <f>'申込一覧表(男子)'!D29</f>
        <v>0</v>
      </c>
      <c r="D21" t="str">
        <f>IF(B21=0,"","20"&amp;'申込一覧表(男子)'!E29)</f>
        <v/>
      </c>
      <c r="E21" t="str">
        <f>IF('申込一覧表(男子)'!C29=0,"",'申込一覧表(男子)'!$D$3)</f>
        <v/>
      </c>
      <c r="F21">
        <f>'申込一覧表(男子)'!F29</f>
        <v>0</v>
      </c>
      <c r="G21" s="15" t="str">
        <f>IF('申込一覧表(男子)'!$G29="","",'申込一覧表(男子)'!$D$3&amp;'申込一覧表(男子)'!$G29)</f>
        <v/>
      </c>
      <c r="H21" s="15" t="str">
        <f>IF('申込一覧表(男子)'!$I29="","",'申込一覧表(男子)'!$I29)</f>
        <v/>
      </c>
      <c r="I21" s="16">
        <f>IF(H21=0,"",'申込一覧表(男子)'!$J29)</f>
        <v>0</v>
      </c>
      <c r="J21" s="15" t="str">
        <f>IF('申込一覧表(男子)'!$M29="","",'申込一覧表(男子)'!$M29)</f>
        <v/>
      </c>
      <c r="K21" s="16">
        <f>IF(J21=0,"",'申込一覧表(男子)'!$N29)</f>
        <v>0</v>
      </c>
      <c r="L21" s="15" t="str">
        <f t="shared" si="0"/>
        <v/>
      </c>
      <c r="M21" s="23" t="str">
        <f>IF('申込一覧表(男子)'!O29="","",'申込一覧表(男子)'!$D$3&amp;'申込一覧表(男子)'!O29)</f>
        <v/>
      </c>
      <c r="N21" s="16" t="str">
        <f>IF('申込一覧表(男子)'!S29="","",IF('申込一覧表(男子)'!S29="A1",'申込一覧表(男子)'!$C$35,IF('申込一覧表(男子)'!S29="B1",'申込一覧表(男子)'!$C$36,IF('申込一覧表(男子)'!S29="C1",'申込一覧表(男子)'!$C$37,IF('申込一覧表(男子)'!S29="D1",'申込一覧表(男子)'!$C$38,IF('申込一覧表(男子)'!S29="E1",'申込一覧表(男子)'!$C$39,""))))))</f>
        <v/>
      </c>
      <c r="O21" s="15" t="str">
        <f t="shared" si="1"/>
        <v/>
      </c>
      <c r="P21" s="23" t="str">
        <f>IF('申込一覧表(男子)'!P29="","",'申込一覧表(男子)'!$D$3&amp;'申込一覧表(男子)'!P29)</f>
        <v/>
      </c>
      <c r="Q21" s="16" t="str">
        <f>IF('申込一覧表(男子)'!T29="","",IF('申込一覧表(男子)'!T29="A1",'申込一覧表(男子)'!$D$35,IF('申込一覧表(男子)'!T29="B1",'申込一覧表(男子)'!$D$36,IF('申込一覧表(男子)'!T29="C1",'申込一覧表(男子)'!$D$37,IF('申込一覧表(男子)'!T29="D1",'申込一覧表(男子)'!$D$38,IF('申込一覧表(男子)'!T29="E1",'申込一覧表(男子)'!$D$39,""))))))</f>
        <v/>
      </c>
    </row>
    <row r="22" spans="1:17" x14ac:dyDescent="0.25">
      <c r="A22">
        <f>'申込一覧表(男子)'!B30</f>
        <v>0</v>
      </c>
      <c r="B22">
        <f>'申込一覧表(男子)'!C30</f>
        <v>0</v>
      </c>
      <c r="C22">
        <f>'申込一覧表(男子)'!D30</f>
        <v>0</v>
      </c>
      <c r="D22" t="str">
        <f>IF(B22=0,"","20"&amp;'申込一覧表(男子)'!E30)</f>
        <v/>
      </c>
      <c r="E22" t="str">
        <f>IF('申込一覧表(男子)'!C30=0,"",'申込一覧表(男子)'!$D$3)</f>
        <v/>
      </c>
      <c r="F22">
        <f>'申込一覧表(男子)'!F30</f>
        <v>0</v>
      </c>
      <c r="G22" s="15" t="str">
        <f>IF('申込一覧表(男子)'!$G30="","",'申込一覧表(男子)'!$D$3&amp;'申込一覧表(男子)'!$G30)</f>
        <v/>
      </c>
      <c r="H22" s="15" t="str">
        <f>IF('申込一覧表(男子)'!$I30="","",'申込一覧表(男子)'!$I30)</f>
        <v/>
      </c>
      <c r="I22" s="16">
        <f>IF(H22=0,"",'申込一覧表(男子)'!$J30)</f>
        <v>0</v>
      </c>
      <c r="J22" s="15" t="str">
        <f>IF('申込一覧表(男子)'!$M30="","",'申込一覧表(男子)'!$M30)</f>
        <v/>
      </c>
      <c r="K22" s="16">
        <f>IF(J22=0,"",'申込一覧表(男子)'!$N30)</f>
        <v>0</v>
      </c>
      <c r="L22" s="15" t="str">
        <f t="shared" si="0"/>
        <v/>
      </c>
      <c r="M22" s="23" t="str">
        <f>IF('申込一覧表(男子)'!O30="","",'申込一覧表(男子)'!$D$3&amp;'申込一覧表(男子)'!O30)</f>
        <v/>
      </c>
      <c r="N22" s="16" t="str">
        <f>IF('申込一覧表(男子)'!S30="","",IF('申込一覧表(男子)'!S30="A1",'申込一覧表(男子)'!$C$35,IF('申込一覧表(男子)'!S30="B1",'申込一覧表(男子)'!$C$36,IF('申込一覧表(男子)'!S30="C1",'申込一覧表(男子)'!$C$37,IF('申込一覧表(男子)'!S30="D1",'申込一覧表(男子)'!$C$38,IF('申込一覧表(男子)'!S30="E1",'申込一覧表(男子)'!$C$39,""))))))</f>
        <v/>
      </c>
      <c r="O22" s="15" t="str">
        <f t="shared" si="1"/>
        <v/>
      </c>
      <c r="P22" s="23" t="str">
        <f>IF('申込一覧表(男子)'!P30="","",'申込一覧表(男子)'!$D$3&amp;'申込一覧表(男子)'!P30)</f>
        <v/>
      </c>
      <c r="Q22" s="16" t="str">
        <f>IF('申込一覧表(男子)'!T30="","",IF('申込一覧表(男子)'!T30="A1",'申込一覧表(男子)'!$D$35,IF('申込一覧表(男子)'!T30="B1",'申込一覧表(男子)'!$D$36,IF('申込一覧表(男子)'!T30="C1",'申込一覧表(男子)'!$D$37,IF('申込一覧表(男子)'!T30="D1",'申込一覧表(男子)'!$D$38,IF('申込一覧表(男子)'!T30="E1",'申込一覧表(男子)'!$D$39,""))))))</f>
        <v/>
      </c>
    </row>
    <row r="23" spans="1:17" x14ac:dyDescent="0.25">
      <c r="A23">
        <f>'申込一覧表(男子)'!B31</f>
        <v>0</v>
      </c>
      <c r="B23">
        <f>'申込一覧表(男子)'!C31</f>
        <v>0</v>
      </c>
      <c r="C23">
        <f>'申込一覧表(男子)'!D31</f>
        <v>0</v>
      </c>
      <c r="D23" t="str">
        <f>IF(B23=0,"","20"&amp;'申込一覧表(男子)'!E31)</f>
        <v/>
      </c>
      <c r="E23" t="str">
        <f>IF('申込一覧表(男子)'!C31=0,"",'申込一覧表(男子)'!$D$3)</f>
        <v/>
      </c>
      <c r="F23">
        <f>'申込一覧表(男子)'!F31</f>
        <v>0</v>
      </c>
      <c r="G23" s="15" t="str">
        <f>IF('申込一覧表(男子)'!$G31="","",'申込一覧表(男子)'!$D$3&amp;'申込一覧表(男子)'!$G31)</f>
        <v/>
      </c>
      <c r="H23" s="15" t="str">
        <f>IF('申込一覧表(男子)'!$I31="","",'申込一覧表(男子)'!$I31)</f>
        <v/>
      </c>
      <c r="I23" s="16">
        <f>IF(H23=0,"",'申込一覧表(男子)'!$J31)</f>
        <v>0</v>
      </c>
      <c r="J23" s="15" t="str">
        <f>IF('申込一覧表(男子)'!$M31="","",'申込一覧表(男子)'!$M31)</f>
        <v/>
      </c>
      <c r="K23" s="16">
        <f>IF(J23=0,"",'申込一覧表(男子)'!$N31)</f>
        <v>0</v>
      </c>
      <c r="L23" s="15" t="str">
        <f t="shared" si="0"/>
        <v/>
      </c>
      <c r="M23" s="23" t="str">
        <f>IF('申込一覧表(男子)'!O31="","",'申込一覧表(男子)'!$D$3&amp;'申込一覧表(男子)'!O31)</f>
        <v/>
      </c>
      <c r="N23" s="16" t="str">
        <f>IF('申込一覧表(男子)'!S31="","",IF('申込一覧表(男子)'!S31="A1",'申込一覧表(男子)'!$C$35,IF('申込一覧表(男子)'!S31="B1",'申込一覧表(男子)'!$C$36,IF('申込一覧表(男子)'!S31="C1",'申込一覧表(男子)'!$C$37,IF('申込一覧表(男子)'!S31="D1",'申込一覧表(男子)'!$C$38,IF('申込一覧表(男子)'!S31="E1",'申込一覧表(男子)'!$C$39,""))))))</f>
        <v/>
      </c>
      <c r="O23" s="15" t="str">
        <f t="shared" si="1"/>
        <v/>
      </c>
      <c r="P23" s="23" t="str">
        <f>IF('申込一覧表(男子)'!P31="","",'申込一覧表(男子)'!$D$3&amp;'申込一覧表(男子)'!P31)</f>
        <v/>
      </c>
      <c r="Q23" s="16" t="str">
        <f>IF('申込一覧表(男子)'!T31="","",IF('申込一覧表(男子)'!T31="A1",'申込一覧表(男子)'!$D$35,IF('申込一覧表(男子)'!T31="B1",'申込一覧表(男子)'!$D$36,IF('申込一覧表(男子)'!T31="C1",'申込一覧表(男子)'!$D$37,IF('申込一覧表(男子)'!T31="D1",'申込一覧表(男子)'!$D$38,IF('申込一覧表(男子)'!T31="E1",'申込一覧表(男子)'!$D$39,""))))))</f>
        <v/>
      </c>
    </row>
    <row r="24" spans="1:17" x14ac:dyDescent="0.25">
      <c r="A24">
        <f>'申込一覧表(男子)'!B32</f>
        <v>0</v>
      </c>
      <c r="B24">
        <f>'申込一覧表(男子)'!C32</f>
        <v>0</v>
      </c>
      <c r="C24">
        <f>'申込一覧表(男子)'!D32</f>
        <v>0</v>
      </c>
      <c r="D24" t="str">
        <f>IF(B24=0,"","20"&amp;'申込一覧表(男子)'!E32)</f>
        <v/>
      </c>
      <c r="E24" t="str">
        <f>IF('申込一覧表(男子)'!C32=0,"",'申込一覧表(男子)'!$D$3)</f>
        <v/>
      </c>
      <c r="F24">
        <f>'申込一覧表(男子)'!F32</f>
        <v>0</v>
      </c>
      <c r="G24" s="15" t="str">
        <f>IF('申込一覧表(男子)'!$G32="","",'申込一覧表(男子)'!$D$3&amp;'申込一覧表(男子)'!$G32)</f>
        <v/>
      </c>
      <c r="H24" s="15" t="str">
        <f>IF('申込一覧表(男子)'!$I32="","",'申込一覧表(男子)'!$I32)</f>
        <v/>
      </c>
      <c r="I24" s="16">
        <f>IF(H24=0,"",'申込一覧表(男子)'!$J32)</f>
        <v>0</v>
      </c>
      <c r="J24" s="15" t="str">
        <f>IF('申込一覧表(男子)'!$M32="","",'申込一覧表(男子)'!$M32)</f>
        <v/>
      </c>
      <c r="K24" s="16">
        <f>IF(J24=0,"",'申込一覧表(男子)'!$N32)</f>
        <v>0</v>
      </c>
      <c r="L24" s="15" t="str">
        <f t="shared" si="0"/>
        <v/>
      </c>
      <c r="M24" s="23" t="str">
        <f>IF('申込一覧表(男子)'!O32="","",'申込一覧表(男子)'!$D$3&amp;'申込一覧表(男子)'!O32)</f>
        <v/>
      </c>
      <c r="N24" s="16" t="str">
        <f>IF('申込一覧表(男子)'!S32="","",IF('申込一覧表(男子)'!S32="A1",'申込一覧表(男子)'!$C$35,IF('申込一覧表(男子)'!S32="B1",'申込一覧表(男子)'!$C$36,IF('申込一覧表(男子)'!S32="C1",'申込一覧表(男子)'!$C$37,IF('申込一覧表(男子)'!S32="D1",'申込一覧表(男子)'!$C$38,IF('申込一覧表(男子)'!S32="E1",'申込一覧表(男子)'!$C$39,""))))))</f>
        <v/>
      </c>
      <c r="O24" s="15" t="str">
        <f t="shared" si="1"/>
        <v/>
      </c>
      <c r="P24" s="23" t="str">
        <f>IF('申込一覧表(男子)'!P32="","",'申込一覧表(男子)'!$D$3&amp;'申込一覧表(男子)'!P32)</f>
        <v/>
      </c>
      <c r="Q24" s="16" t="str">
        <f>IF('申込一覧表(男子)'!T32="","",IF('申込一覧表(男子)'!T32="A1",'申込一覧表(男子)'!$D$35,IF('申込一覧表(男子)'!T32="B1",'申込一覧表(男子)'!$D$36,IF('申込一覧表(男子)'!T32="C1",'申込一覧表(男子)'!$D$37,IF('申込一覧表(男子)'!T32="D1",'申込一覧表(男子)'!$D$38,IF('申込一覧表(男子)'!T32="E1",'申込一覧表(男子)'!$D$39,""))))))</f>
        <v/>
      </c>
    </row>
    <row r="25" spans="1:17" s="17" customFormat="1" x14ac:dyDescent="0.25"/>
    <row r="26" spans="1:17" s="17" customFormat="1" x14ac:dyDescent="0.25"/>
    <row r="27" spans="1:17" s="17" customFormat="1" x14ac:dyDescent="0.25"/>
    <row r="28" spans="1:17" s="17" customFormat="1" x14ac:dyDescent="0.25"/>
    <row r="29" spans="1:17" s="17" customFormat="1" x14ac:dyDescent="0.25"/>
    <row r="30" spans="1:17" s="17" customFormat="1" x14ac:dyDescent="0.25"/>
    <row r="31" spans="1:17" s="17" customFormat="1" x14ac:dyDescent="0.25"/>
    <row r="32" spans="1:17" s="17" customFormat="1" x14ac:dyDescent="0.25"/>
    <row r="33" s="17" customFormat="1" x14ac:dyDescent="0.25"/>
    <row r="34" s="17" customFormat="1" x14ac:dyDescent="0.25"/>
    <row r="35" s="17" customFormat="1" x14ac:dyDescent="0.25"/>
    <row r="36" s="17" customFormat="1" x14ac:dyDescent="0.25"/>
    <row r="37" s="17" customFormat="1" x14ac:dyDescent="0.25"/>
    <row r="38" s="17" customFormat="1" x14ac:dyDescent="0.25"/>
    <row r="39" s="17" customFormat="1" x14ac:dyDescent="0.25"/>
    <row r="40" s="17" customFormat="1" x14ac:dyDescent="0.25"/>
    <row r="41" s="17" customFormat="1" x14ac:dyDescent="0.25"/>
    <row r="42" s="17" customFormat="1" x14ac:dyDescent="0.25"/>
    <row r="43" s="17" customFormat="1" x14ac:dyDescent="0.25"/>
    <row r="44" s="17" customFormat="1" x14ac:dyDescent="0.25"/>
    <row r="45" s="17" customFormat="1" x14ac:dyDescent="0.25"/>
    <row r="46" s="17" customFormat="1" x14ac:dyDescent="0.25"/>
    <row r="47" s="17" customFormat="1" x14ac:dyDescent="0.25"/>
    <row r="48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  <row r="91" s="17" customFormat="1" x14ac:dyDescent="0.25"/>
    <row r="92" s="17" customFormat="1" x14ac:dyDescent="0.25"/>
    <row r="93" s="17" customFormat="1" x14ac:dyDescent="0.25"/>
    <row r="94" s="17" customFormat="1" x14ac:dyDescent="0.25"/>
    <row r="95" s="17" customFormat="1" x14ac:dyDescent="0.25"/>
    <row r="96" s="17" customFormat="1" x14ac:dyDescent="0.25"/>
    <row r="97" s="17" customFormat="1" x14ac:dyDescent="0.25"/>
    <row r="98" s="17" customFormat="1" x14ac:dyDescent="0.25"/>
    <row r="99" s="17" customFormat="1" x14ac:dyDescent="0.25"/>
    <row r="100" s="17" customFormat="1" x14ac:dyDescent="0.25"/>
    <row r="101" s="17" customFormat="1" x14ac:dyDescent="0.25"/>
    <row r="102" s="17" customFormat="1" x14ac:dyDescent="0.25"/>
    <row r="103" s="17" customFormat="1" x14ac:dyDescent="0.25"/>
    <row r="104" s="17" customFormat="1" x14ac:dyDescent="0.25"/>
    <row r="105" s="17" customFormat="1" x14ac:dyDescent="0.25"/>
    <row r="106" s="17" customFormat="1" x14ac:dyDescent="0.25"/>
    <row r="107" s="17" customFormat="1" x14ac:dyDescent="0.25"/>
    <row r="108" s="17" customFormat="1" x14ac:dyDescent="0.25"/>
    <row r="109" s="17" customFormat="1" x14ac:dyDescent="0.25"/>
    <row r="110" s="17" customFormat="1" x14ac:dyDescent="0.25"/>
    <row r="111" s="17" customFormat="1" x14ac:dyDescent="0.25"/>
    <row r="112" s="17" customFormat="1" x14ac:dyDescent="0.25"/>
    <row r="113" s="17" customFormat="1" x14ac:dyDescent="0.25"/>
    <row r="114" s="17" customFormat="1" x14ac:dyDescent="0.25"/>
    <row r="115" s="17" customFormat="1" x14ac:dyDescent="0.25"/>
    <row r="116" s="17" customFormat="1" x14ac:dyDescent="0.25"/>
    <row r="117" s="17" customFormat="1" x14ac:dyDescent="0.25"/>
    <row r="118" s="17" customFormat="1" x14ac:dyDescent="0.25"/>
    <row r="119" s="17" customFormat="1" x14ac:dyDescent="0.25"/>
    <row r="120" s="17" customFormat="1" x14ac:dyDescent="0.25"/>
    <row r="121" s="17" customFormat="1" x14ac:dyDescent="0.25"/>
    <row r="122" s="17" customFormat="1" x14ac:dyDescent="0.25"/>
    <row r="123" s="17" customFormat="1" x14ac:dyDescent="0.25"/>
    <row r="124" s="17" customFormat="1" x14ac:dyDescent="0.25"/>
    <row r="125" s="17" customFormat="1" x14ac:dyDescent="0.25"/>
    <row r="126" s="17" customFormat="1" x14ac:dyDescent="0.25"/>
    <row r="127" s="17" customFormat="1" x14ac:dyDescent="0.25"/>
    <row r="128" s="17" customFormat="1" x14ac:dyDescent="0.25"/>
    <row r="129" s="17" customFormat="1" x14ac:dyDescent="0.25"/>
    <row r="130" s="17" customFormat="1" x14ac:dyDescent="0.25"/>
    <row r="131" s="17" customFormat="1" x14ac:dyDescent="0.25"/>
    <row r="132" s="17" customFormat="1" x14ac:dyDescent="0.25"/>
    <row r="133" s="17" customFormat="1" x14ac:dyDescent="0.25"/>
    <row r="134" s="17" customFormat="1" x14ac:dyDescent="0.25"/>
    <row r="135" s="17" customFormat="1" x14ac:dyDescent="0.25"/>
    <row r="136" s="17" customFormat="1" x14ac:dyDescent="0.25"/>
    <row r="137" s="17" customFormat="1" x14ac:dyDescent="0.25"/>
    <row r="138" s="17" customFormat="1" x14ac:dyDescent="0.25"/>
    <row r="139" s="17" customFormat="1" x14ac:dyDescent="0.25"/>
    <row r="140" s="17" customFormat="1" x14ac:dyDescent="0.25"/>
    <row r="141" s="17" customFormat="1" x14ac:dyDescent="0.25"/>
    <row r="142" s="17" customFormat="1" x14ac:dyDescent="0.25"/>
    <row r="143" s="17" customFormat="1" x14ac:dyDescent="0.25"/>
    <row r="144" s="17" customFormat="1" x14ac:dyDescent="0.25"/>
    <row r="145" s="17" customFormat="1" x14ac:dyDescent="0.25"/>
    <row r="146" s="17" customFormat="1" x14ac:dyDescent="0.25"/>
    <row r="147" s="17" customFormat="1" x14ac:dyDescent="0.25"/>
    <row r="148" s="17" customFormat="1" x14ac:dyDescent="0.25"/>
    <row r="149" s="17" customFormat="1" x14ac:dyDescent="0.25"/>
    <row r="150" s="17" customFormat="1" x14ac:dyDescent="0.25"/>
    <row r="151" s="17" customFormat="1" x14ac:dyDescent="0.25"/>
    <row r="152" s="17" customFormat="1" x14ac:dyDescent="0.25"/>
    <row r="153" s="17" customFormat="1" x14ac:dyDescent="0.25"/>
    <row r="154" s="17" customFormat="1" x14ac:dyDescent="0.25"/>
    <row r="155" s="17" customFormat="1" x14ac:dyDescent="0.25"/>
    <row r="156" s="17" customFormat="1" x14ac:dyDescent="0.25"/>
    <row r="157" s="17" customFormat="1" x14ac:dyDescent="0.25"/>
    <row r="158" s="17" customFormat="1" x14ac:dyDescent="0.25"/>
    <row r="159" s="17" customFormat="1" x14ac:dyDescent="0.25"/>
    <row r="160" s="17" customFormat="1" x14ac:dyDescent="0.25"/>
    <row r="161" s="17" customFormat="1" x14ac:dyDescent="0.25"/>
    <row r="162" s="17" customFormat="1" x14ac:dyDescent="0.25"/>
    <row r="163" s="17" customFormat="1" x14ac:dyDescent="0.25"/>
    <row r="164" s="17" customFormat="1" x14ac:dyDescent="0.25"/>
    <row r="165" s="17" customFormat="1" x14ac:dyDescent="0.25"/>
    <row r="166" s="17" customFormat="1" x14ac:dyDescent="0.25"/>
    <row r="167" s="17" customFormat="1" x14ac:dyDescent="0.25"/>
    <row r="168" s="17" customFormat="1" x14ac:dyDescent="0.25"/>
    <row r="169" s="17" customFormat="1" x14ac:dyDescent="0.25"/>
    <row r="170" s="17" customFormat="1" x14ac:dyDescent="0.25"/>
    <row r="171" s="17" customFormat="1" x14ac:dyDescent="0.25"/>
    <row r="172" s="17" customFormat="1" x14ac:dyDescent="0.25"/>
    <row r="173" s="17" customFormat="1" x14ac:dyDescent="0.25"/>
    <row r="174" s="17" customFormat="1" x14ac:dyDescent="0.25"/>
    <row r="175" s="17" customFormat="1" x14ac:dyDescent="0.25"/>
    <row r="176" s="17" customFormat="1" x14ac:dyDescent="0.25"/>
    <row r="177" s="17" customFormat="1" x14ac:dyDescent="0.25"/>
    <row r="178" s="17" customFormat="1" x14ac:dyDescent="0.25"/>
    <row r="179" s="17" customFormat="1" x14ac:dyDescent="0.25"/>
    <row r="180" s="17" customFormat="1" x14ac:dyDescent="0.25"/>
    <row r="181" s="17" customFormat="1" x14ac:dyDescent="0.25"/>
    <row r="182" s="17" customFormat="1" x14ac:dyDescent="0.25"/>
    <row r="183" s="17" customFormat="1" x14ac:dyDescent="0.25"/>
    <row r="184" s="17" customFormat="1" x14ac:dyDescent="0.25"/>
    <row r="185" s="17" customFormat="1" x14ac:dyDescent="0.25"/>
    <row r="186" s="17" customFormat="1" x14ac:dyDescent="0.25"/>
    <row r="187" s="17" customFormat="1" x14ac:dyDescent="0.25"/>
    <row r="188" s="17" customFormat="1" x14ac:dyDescent="0.25"/>
    <row r="189" s="17" customFormat="1" x14ac:dyDescent="0.25"/>
    <row r="190" s="17" customFormat="1" x14ac:dyDescent="0.25"/>
    <row r="191" s="17" customFormat="1" x14ac:dyDescent="0.25"/>
    <row r="192" s="17" customFormat="1" x14ac:dyDescent="0.25"/>
    <row r="193" s="17" customFormat="1" x14ac:dyDescent="0.25"/>
    <row r="194" s="17" customFormat="1" x14ac:dyDescent="0.25"/>
    <row r="195" s="17" customFormat="1" x14ac:dyDescent="0.25"/>
    <row r="196" s="17" customFormat="1" x14ac:dyDescent="0.25"/>
    <row r="197" s="17" customFormat="1" x14ac:dyDescent="0.25"/>
    <row r="198" s="17" customFormat="1" x14ac:dyDescent="0.25"/>
    <row r="199" s="17" customFormat="1" x14ac:dyDescent="0.25"/>
    <row r="200" s="17" customFormat="1" x14ac:dyDescent="0.25"/>
    <row r="201" s="17" customFormat="1" x14ac:dyDescent="0.25"/>
    <row r="202" s="17" customFormat="1" x14ac:dyDescent="0.25"/>
    <row r="203" s="17" customFormat="1" x14ac:dyDescent="0.25"/>
    <row r="204" s="17" customFormat="1" x14ac:dyDescent="0.25"/>
    <row r="205" s="17" customFormat="1" x14ac:dyDescent="0.25"/>
    <row r="206" s="17" customFormat="1" x14ac:dyDescent="0.25"/>
    <row r="207" s="17" customFormat="1" x14ac:dyDescent="0.25"/>
    <row r="208" s="17" customFormat="1" x14ac:dyDescent="0.25"/>
    <row r="209" s="17" customFormat="1" x14ac:dyDescent="0.25"/>
    <row r="210" s="17" customFormat="1" x14ac:dyDescent="0.25"/>
    <row r="211" s="17" customFormat="1" x14ac:dyDescent="0.25"/>
    <row r="212" s="17" customFormat="1" x14ac:dyDescent="0.25"/>
    <row r="213" s="17" customFormat="1" x14ac:dyDescent="0.25"/>
    <row r="214" s="17" customFormat="1" x14ac:dyDescent="0.25"/>
    <row r="215" s="17" customFormat="1" x14ac:dyDescent="0.25"/>
    <row r="216" s="17" customFormat="1" x14ac:dyDescent="0.25"/>
    <row r="217" s="17" customFormat="1" x14ac:dyDescent="0.25"/>
    <row r="218" s="17" customFormat="1" x14ac:dyDescent="0.25"/>
    <row r="219" s="17" customFormat="1" x14ac:dyDescent="0.25"/>
    <row r="220" s="17" customFormat="1" x14ac:dyDescent="0.25"/>
    <row r="221" s="17" customFormat="1" x14ac:dyDescent="0.25"/>
    <row r="222" s="17" customFormat="1" x14ac:dyDescent="0.25"/>
    <row r="223" s="17" customFormat="1" x14ac:dyDescent="0.25"/>
    <row r="224" s="17" customFormat="1" x14ac:dyDescent="0.25"/>
    <row r="225" s="17" customFormat="1" x14ac:dyDescent="0.25"/>
    <row r="226" s="17" customFormat="1" x14ac:dyDescent="0.25"/>
    <row r="227" s="17" customFormat="1" x14ac:dyDescent="0.25"/>
    <row r="228" s="17" customFormat="1" x14ac:dyDescent="0.25"/>
    <row r="229" s="17" customFormat="1" x14ac:dyDescent="0.25"/>
    <row r="230" s="17" customFormat="1" x14ac:dyDescent="0.25"/>
    <row r="231" s="17" customFormat="1" x14ac:dyDescent="0.25"/>
    <row r="232" s="17" customFormat="1" x14ac:dyDescent="0.25"/>
    <row r="233" s="17" customFormat="1" x14ac:dyDescent="0.25"/>
    <row r="234" s="17" customFormat="1" x14ac:dyDescent="0.25"/>
    <row r="235" s="17" customFormat="1" x14ac:dyDescent="0.25"/>
    <row r="236" s="17" customFormat="1" x14ac:dyDescent="0.25"/>
    <row r="237" s="17" customFormat="1" x14ac:dyDescent="0.25"/>
    <row r="238" s="17" customFormat="1" x14ac:dyDescent="0.25"/>
    <row r="239" s="17" customFormat="1" x14ac:dyDescent="0.25"/>
    <row r="240" s="17" customFormat="1" x14ac:dyDescent="0.25"/>
    <row r="241" s="17" customFormat="1" x14ac:dyDescent="0.25"/>
    <row r="242" s="17" customFormat="1" x14ac:dyDescent="0.25"/>
    <row r="243" s="17" customFormat="1" x14ac:dyDescent="0.25"/>
    <row r="244" s="17" customFormat="1" x14ac:dyDescent="0.25"/>
    <row r="245" s="17" customFormat="1" x14ac:dyDescent="0.25"/>
    <row r="246" s="17" customFormat="1" x14ac:dyDescent="0.25"/>
    <row r="247" s="17" customFormat="1" x14ac:dyDescent="0.25"/>
    <row r="248" s="17" customFormat="1" x14ac:dyDescent="0.25"/>
    <row r="249" s="17" customFormat="1" x14ac:dyDescent="0.25"/>
    <row r="250" s="17" customFormat="1" x14ac:dyDescent="0.25"/>
    <row r="251" s="17" customFormat="1" x14ac:dyDescent="0.25"/>
    <row r="252" s="17" customFormat="1" x14ac:dyDescent="0.25"/>
    <row r="253" s="17" customFormat="1" x14ac:dyDescent="0.25"/>
    <row r="254" s="17" customFormat="1" x14ac:dyDescent="0.25"/>
    <row r="255" s="17" customFormat="1" x14ac:dyDescent="0.25"/>
    <row r="256" s="17" customFormat="1" x14ac:dyDescent="0.25"/>
    <row r="257" s="17" customFormat="1" x14ac:dyDescent="0.25"/>
    <row r="258" s="17" customFormat="1" x14ac:dyDescent="0.25"/>
    <row r="259" s="17" customFormat="1" x14ac:dyDescent="0.25"/>
    <row r="260" s="17" customFormat="1" x14ac:dyDescent="0.25"/>
    <row r="261" s="17" customFormat="1" x14ac:dyDescent="0.25"/>
    <row r="262" s="17" customFormat="1" x14ac:dyDescent="0.25"/>
    <row r="263" s="17" customFormat="1" x14ac:dyDescent="0.25"/>
    <row r="264" s="17" customFormat="1" x14ac:dyDescent="0.25"/>
    <row r="265" s="17" customFormat="1" x14ac:dyDescent="0.25"/>
    <row r="266" s="17" customFormat="1" x14ac:dyDescent="0.25"/>
    <row r="267" s="17" customFormat="1" x14ac:dyDescent="0.25"/>
    <row r="268" s="17" customFormat="1" x14ac:dyDescent="0.25"/>
    <row r="269" s="17" customFormat="1" x14ac:dyDescent="0.25"/>
    <row r="270" s="17" customFormat="1" x14ac:dyDescent="0.25"/>
    <row r="271" s="17" customFormat="1" x14ac:dyDescent="0.25"/>
    <row r="272" s="17" customFormat="1" x14ac:dyDescent="0.25"/>
    <row r="273" s="17" customFormat="1" x14ac:dyDescent="0.25"/>
    <row r="274" s="17" customFormat="1" x14ac:dyDescent="0.25"/>
    <row r="275" s="17" customFormat="1" x14ac:dyDescent="0.25"/>
    <row r="276" s="17" customFormat="1" x14ac:dyDescent="0.25"/>
    <row r="277" s="17" customFormat="1" x14ac:dyDescent="0.25"/>
    <row r="278" s="17" customFormat="1" x14ac:dyDescent="0.25"/>
    <row r="279" s="17" customFormat="1" x14ac:dyDescent="0.25"/>
    <row r="280" s="17" customFormat="1" x14ac:dyDescent="0.25"/>
    <row r="281" s="17" customFormat="1" x14ac:dyDescent="0.25"/>
    <row r="282" s="17" customFormat="1" x14ac:dyDescent="0.25"/>
    <row r="283" s="17" customFormat="1" x14ac:dyDescent="0.25"/>
    <row r="284" s="17" customFormat="1" x14ac:dyDescent="0.25"/>
    <row r="285" s="17" customFormat="1" x14ac:dyDescent="0.25"/>
    <row r="286" s="17" customFormat="1" x14ac:dyDescent="0.25"/>
    <row r="287" s="17" customFormat="1" x14ac:dyDescent="0.25"/>
    <row r="288" s="17" customFormat="1" x14ac:dyDescent="0.25"/>
    <row r="289" s="17" customFormat="1" x14ac:dyDescent="0.25"/>
    <row r="290" s="17" customFormat="1" x14ac:dyDescent="0.25"/>
    <row r="291" s="17" customFormat="1" x14ac:dyDescent="0.25"/>
    <row r="292" s="17" customFormat="1" x14ac:dyDescent="0.25"/>
    <row r="293" s="17" customFormat="1" x14ac:dyDescent="0.25"/>
    <row r="294" s="17" customFormat="1" x14ac:dyDescent="0.25"/>
    <row r="295" s="17" customFormat="1" x14ac:dyDescent="0.25"/>
    <row r="296" s="17" customFormat="1" x14ac:dyDescent="0.25"/>
    <row r="297" s="17" customFormat="1" x14ac:dyDescent="0.25"/>
    <row r="298" s="17" customFormat="1" x14ac:dyDescent="0.25"/>
    <row r="299" s="17" customFormat="1" x14ac:dyDescent="0.25"/>
    <row r="300" s="17" customFormat="1" x14ac:dyDescent="0.25"/>
    <row r="301" s="17" customFormat="1" x14ac:dyDescent="0.25"/>
    <row r="302" s="17" customFormat="1" x14ac:dyDescent="0.25"/>
    <row r="303" s="17" customFormat="1" x14ac:dyDescent="0.25"/>
    <row r="304" s="17" customFormat="1" x14ac:dyDescent="0.25"/>
    <row r="305" s="17" customFormat="1" x14ac:dyDescent="0.25"/>
    <row r="306" s="17" customFormat="1" x14ac:dyDescent="0.25"/>
    <row r="307" s="17" customFormat="1" x14ac:dyDescent="0.25"/>
    <row r="308" s="17" customFormat="1" x14ac:dyDescent="0.25"/>
    <row r="309" s="17" customFormat="1" x14ac:dyDescent="0.25"/>
    <row r="310" s="17" customFormat="1" x14ac:dyDescent="0.25"/>
    <row r="311" s="17" customFormat="1" x14ac:dyDescent="0.25"/>
    <row r="312" s="17" customFormat="1" x14ac:dyDescent="0.25"/>
    <row r="313" s="17" customFormat="1" x14ac:dyDescent="0.25"/>
    <row r="314" s="17" customFormat="1" x14ac:dyDescent="0.25"/>
    <row r="315" s="17" customFormat="1" x14ac:dyDescent="0.25"/>
    <row r="316" s="17" customFormat="1" x14ac:dyDescent="0.25"/>
    <row r="317" s="17" customFormat="1" x14ac:dyDescent="0.25"/>
    <row r="318" s="17" customFormat="1" x14ac:dyDescent="0.25"/>
    <row r="319" s="17" customFormat="1" x14ac:dyDescent="0.25"/>
    <row r="320" s="17" customFormat="1" x14ac:dyDescent="0.25"/>
    <row r="321" s="17" customFormat="1" x14ac:dyDescent="0.25"/>
    <row r="322" s="17" customFormat="1" x14ac:dyDescent="0.25"/>
    <row r="323" s="17" customFormat="1" x14ac:dyDescent="0.25"/>
    <row r="324" s="17" customFormat="1" x14ac:dyDescent="0.25"/>
    <row r="325" s="17" customFormat="1" x14ac:dyDescent="0.25"/>
    <row r="326" s="17" customFormat="1" x14ac:dyDescent="0.25"/>
    <row r="327" s="17" customFormat="1" x14ac:dyDescent="0.25"/>
    <row r="328" s="17" customFormat="1" x14ac:dyDescent="0.25"/>
    <row r="329" s="17" customFormat="1" x14ac:dyDescent="0.25"/>
    <row r="330" s="17" customFormat="1" x14ac:dyDescent="0.25"/>
    <row r="331" s="17" customFormat="1" x14ac:dyDescent="0.25"/>
    <row r="332" s="17" customFormat="1" x14ac:dyDescent="0.25"/>
    <row r="333" s="17" customFormat="1" x14ac:dyDescent="0.25"/>
    <row r="334" s="17" customFormat="1" x14ac:dyDescent="0.25"/>
    <row r="335" s="17" customFormat="1" x14ac:dyDescent="0.25"/>
    <row r="336" s="17" customFormat="1" x14ac:dyDescent="0.25"/>
    <row r="337" s="17" customFormat="1" x14ac:dyDescent="0.25"/>
    <row r="338" s="17" customFormat="1" x14ac:dyDescent="0.25"/>
    <row r="339" s="17" customFormat="1" x14ac:dyDescent="0.25"/>
    <row r="340" s="17" customFormat="1" x14ac:dyDescent="0.25"/>
    <row r="341" s="17" customFormat="1" x14ac:dyDescent="0.25"/>
    <row r="342" s="17" customFormat="1" x14ac:dyDescent="0.25"/>
    <row r="343" s="17" customFormat="1" x14ac:dyDescent="0.25"/>
    <row r="344" s="17" customFormat="1" x14ac:dyDescent="0.25"/>
    <row r="345" s="17" customFormat="1" x14ac:dyDescent="0.25"/>
    <row r="346" s="17" customFormat="1" x14ac:dyDescent="0.25"/>
    <row r="347" s="17" customFormat="1" x14ac:dyDescent="0.25"/>
    <row r="348" s="17" customFormat="1" x14ac:dyDescent="0.25"/>
    <row r="349" s="17" customFormat="1" x14ac:dyDescent="0.25"/>
    <row r="350" s="17" customFormat="1" x14ac:dyDescent="0.25"/>
    <row r="351" s="17" customFormat="1" x14ac:dyDescent="0.25"/>
    <row r="352" s="17" customFormat="1" x14ac:dyDescent="0.25"/>
    <row r="353" s="17" customFormat="1" x14ac:dyDescent="0.25"/>
    <row r="354" s="17" customFormat="1" x14ac:dyDescent="0.25"/>
    <row r="355" s="17" customFormat="1" x14ac:dyDescent="0.25"/>
    <row r="356" s="17" customFormat="1" x14ac:dyDescent="0.25"/>
    <row r="357" s="17" customFormat="1" x14ac:dyDescent="0.25"/>
    <row r="358" s="17" customFormat="1" x14ac:dyDescent="0.25"/>
    <row r="359" s="17" customFormat="1" x14ac:dyDescent="0.25"/>
    <row r="360" s="17" customFormat="1" x14ac:dyDescent="0.25"/>
    <row r="361" s="17" customFormat="1" x14ac:dyDescent="0.25"/>
    <row r="362" s="17" customFormat="1" x14ac:dyDescent="0.25"/>
    <row r="363" s="17" customFormat="1" x14ac:dyDescent="0.25"/>
    <row r="364" s="17" customFormat="1" x14ac:dyDescent="0.25"/>
    <row r="365" s="17" customFormat="1" x14ac:dyDescent="0.25"/>
    <row r="366" s="17" customFormat="1" x14ac:dyDescent="0.25"/>
    <row r="367" s="17" customFormat="1" x14ac:dyDescent="0.25"/>
    <row r="368" s="17" customFormat="1" x14ac:dyDescent="0.25"/>
    <row r="369" s="17" customFormat="1" x14ac:dyDescent="0.25"/>
    <row r="370" s="17" customFormat="1" x14ac:dyDescent="0.25"/>
    <row r="371" s="17" customFormat="1" x14ac:dyDescent="0.25"/>
    <row r="372" s="17" customFormat="1" x14ac:dyDescent="0.25"/>
    <row r="373" s="17" customFormat="1" x14ac:dyDescent="0.25"/>
    <row r="374" s="17" customFormat="1" x14ac:dyDescent="0.25"/>
    <row r="375" s="17" customFormat="1" x14ac:dyDescent="0.25"/>
    <row r="376" s="17" customFormat="1" x14ac:dyDescent="0.25"/>
    <row r="377" s="17" customFormat="1" x14ac:dyDescent="0.25"/>
    <row r="378" s="17" customFormat="1" x14ac:dyDescent="0.25"/>
    <row r="379" s="17" customFormat="1" x14ac:dyDescent="0.25"/>
    <row r="380" s="17" customFormat="1" x14ac:dyDescent="0.25"/>
    <row r="381" s="17" customFormat="1" x14ac:dyDescent="0.25"/>
    <row r="382" s="17" customFormat="1" x14ac:dyDescent="0.25"/>
    <row r="383" s="17" customFormat="1" x14ac:dyDescent="0.25"/>
    <row r="384" s="17" customFormat="1" x14ac:dyDescent="0.25"/>
    <row r="385" s="17" customFormat="1" x14ac:dyDescent="0.25"/>
    <row r="386" s="17" customFormat="1" x14ac:dyDescent="0.25"/>
    <row r="387" s="17" customFormat="1" x14ac:dyDescent="0.25"/>
    <row r="388" s="17" customFormat="1" x14ac:dyDescent="0.25"/>
    <row r="389" s="17" customFormat="1" x14ac:dyDescent="0.25"/>
    <row r="390" s="17" customFormat="1" x14ac:dyDescent="0.25"/>
    <row r="391" s="17" customFormat="1" x14ac:dyDescent="0.25"/>
    <row r="392" s="17" customFormat="1" x14ac:dyDescent="0.25"/>
    <row r="393" s="17" customFormat="1" x14ac:dyDescent="0.25"/>
    <row r="394" s="17" customFormat="1" x14ac:dyDescent="0.25"/>
    <row r="395" s="17" customFormat="1" x14ac:dyDescent="0.25"/>
    <row r="396" s="17" customFormat="1" x14ac:dyDescent="0.25"/>
    <row r="397" s="17" customFormat="1" x14ac:dyDescent="0.25"/>
    <row r="398" s="17" customFormat="1" x14ac:dyDescent="0.25"/>
    <row r="399" s="17" customFormat="1" x14ac:dyDescent="0.25"/>
    <row r="400" s="17" customFormat="1" x14ac:dyDescent="0.25"/>
    <row r="401" s="17" customFormat="1" x14ac:dyDescent="0.25"/>
    <row r="402" s="17" customFormat="1" x14ac:dyDescent="0.25"/>
    <row r="403" s="17" customFormat="1" x14ac:dyDescent="0.25"/>
    <row r="404" s="17" customFormat="1" x14ac:dyDescent="0.25"/>
    <row r="405" s="17" customFormat="1" x14ac:dyDescent="0.25"/>
    <row r="406" s="17" customFormat="1" x14ac:dyDescent="0.25"/>
    <row r="407" s="17" customFormat="1" x14ac:dyDescent="0.25"/>
    <row r="408" s="17" customFormat="1" x14ac:dyDescent="0.25"/>
    <row r="409" s="17" customFormat="1" x14ac:dyDescent="0.25"/>
    <row r="410" s="17" customFormat="1" x14ac:dyDescent="0.25"/>
    <row r="411" s="17" customFormat="1" x14ac:dyDescent="0.25"/>
    <row r="412" s="17" customFormat="1" x14ac:dyDescent="0.25"/>
    <row r="413" s="17" customFormat="1" x14ac:dyDescent="0.25"/>
    <row r="414" s="17" customFormat="1" x14ac:dyDescent="0.25"/>
    <row r="415" s="17" customFormat="1" x14ac:dyDescent="0.25"/>
    <row r="416" s="17" customFormat="1" x14ac:dyDescent="0.25"/>
    <row r="417" s="17" customFormat="1" x14ac:dyDescent="0.25"/>
    <row r="418" s="17" customFormat="1" x14ac:dyDescent="0.25"/>
    <row r="419" s="17" customFormat="1" x14ac:dyDescent="0.25"/>
    <row r="420" s="17" customFormat="1" x14ac:dyDescent="0.25"/>
    <row r="421" s="17" customFormat="1" x14ac:dyDescent="0.25"/>
    <row r="422" s="17" customFormat="1" x14ac:dyDescent="0.25"/>
    <row r="423" s="17" customFormat="1" x14ac:dyDescent="0.25"/>
    <row r="424" s="17" customFormat="1" x14ac:dyDescent="0.25"/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433"/>
  <sheetViews>
    <sheetView showZeros="0" workbookViewId="0">
      <selection activeCell="M10" sqref="M10"/>
    </sheetView>
  </sheetViews>
  <sheetFormatPr defaultRowHeight="12.75" x14ac:dyDescent="0.25"/>
  <cols>
    <col min="1" max="1" width="7.796875" bestFit="1" customWidth="1"/>
    <col min="2" max="2" width="11.6640625" customWidth="1"/>
    <col min="3" max="3" width="13.86328125" customWidth="1"/>
    <col min="4" max="4" width="5.1328125" bestFit="1" customWidth="1"/>
    <col min="5" max="5" width="11.86328125" bestFit="1" customWidth="1"/>
    <col min="6" max="6" width="4.86328125" bestFit="1" customWidth="1"/>
    <col min="7" max="7" width="13.73046875" style="15" bestFit="1" customWidth="1"/>
    <col min="8" max="8" width="12.33203125" bestFit="1" customWidth="1"/>
    <col min="9" max="9" width="8.265625" customWidth="1"/>
    <col min="10" max="10" width="12.33203125" customWidth="1"/>
    <col min="11" max="11" width="7.1328125" customWidth="1"/>
    <col min="12" max="12" width="7" style="15" customWidth="1"/>
    <col min="13" max="13" width="11.86328125" style="17" customWidth="1"/>
    <col min="14" max="14" width="9.1328125" style="16" customWidth="1"/>
    <col min="16" max="16" width="12.1328125" bestFit="1" customWidth="1"/>
  </cols>
  <sheetData>
    <row r="1" spans="1:17" x14ac:dyDescent="0.25">
      <c r="A1" t="s">
        <v>13</v>
      </c>
      <c r="B1" t="s">
        <v>2</v>
      </c>
      <c r="C1" t="s">
        <v>25</v>
      </c>
      <c r="D1" t="s">
        <v>3</v>
      </c>
      <c r="E1" t="s">
        <v>14</v>
      </c>
      <c r="F1" t="s">
        <v>0</v>
      </c>
      <c r="G1" s="15" t="s">
        <v>54</v>
      </c>
      <c r="H1" s="15" t="s">
        <v>68</v>
      </c>
      <c r="I1" s="16" t="s">
        <v>70</v>
      </c>
      <c r="J1" s="15" t="s">
        <v>69</v>
      </c>
      <c r="K1" s="16" t="s">
        <v>70</v>
      </c>
      <c r="L1" s="15" t="s">
        <v>93</v>
      </c>
      <c r="N1" s="16" t="s">
        <v>70</v>
      </c>
      <c r="O1" t="s">
        <v>94</v>
      </c>
      <c r="Q1" s="16" t="s">
        <v>70</v>
      </c>
    </row>
    <row r="2" spans="1:17" x14ac:dyDescent="0.25">
      <c r="A2">
        <f>'申込一覧表(女子)'!B10</f>
        <v>0</v>
      </c>
      <c r="B2">
        <f>'申込一覧表(女子)'!C10</f>
        <v>0</v>
      </c>
      <c r="C2">
        <f>'申込一覧表(女子)'!D10</f>
        <v>0</v>
      </c>
      <c r="D2" t="str">
        <f>IF(B2=0,"","20"&amp;'申込一覧表(女子)'!E10)</f>
        <v/>
      </c>
      <c r="E2" t="str">
        <f>IF('申込一覧表(女子)'!C10=0,"",'申込一覧表(女子)'!$D$3)</f>
        <v/>
      </c>
      <c r="F2">
        <f>'申込一覧表(女子)'!F10</f>
        <v>0</v>
      </c>
      <c r="G2" s="15" t="str">
        <f>IF('申込一覧表(女子)'!$G10="","",'申込一覧表(女子)'!$D$3&amp;'申込一覧表(女子)'!$G10)</f>
        <v/>
      </c>
      <c r="H2" s="15" t="str">
        <f>IF('申込一覧表(女子)'!$I10="","",'申込一覧表(女子)'!$I10)</f>
        <v/>
      </c>
      <c r="I2" s="16">
        <f>IF(H2=0,"",'申込一覧表(女子)'!$J10)</f>
        <v>0</v>
      </c>
      <c r="J2" s="15" t="str">
        <f>IF('申込一覧表(女子)'!$M10="","",'申込一覧表(女子)'!$M10)</f>
        <v/>
      </c>
      <c r="K2" s="16">
        <f>IF(J2=0,"",'申込一覧表(女子)'!$N10)</f>
        <v>0</v>
      </c>
      <c r="L2" s="15" t="str">
        <f t="shared" ref="L2:L31" si="0">IF(M2="","",A2)</f>
        <v/>
      </c>
      <c r="M2" s="23" t="str">
        <f>IF('申込一覧表(女子)'!O10="","",'申込一覧表(女子)'!$D$3&amp;'申込一覧表(女子)'!O10)</f>
        <v/>
      </c>
      <c r="N2" s="16" t="str">
        <f>IF('申込一覧表(女子)'!S10="","",IF('申込一覧表(女子)'!S10="A1",'申込一覧表(女子)'!$C$35,IF('申込一覧表(女子)'!S10="B1",'申込一覧表(女子)'!$C$36,IF('申込一覧表(女子)'!S10="C1",'申込一覧表(女子)'!$C$37,IF('申込一覧表(女子)'!S10="D1",'申込一覧表(女子)'!$C$38,IF('申込一覧表(女子)'!S10="E1",'申込一覧表(女子)'!$C$39,""))))))</f>
        <v/>
      </c>
      <c r="O2" s="15" t="str">
        <f t="shared" ref="O2:O31" si="1">IF(P2="","",A2)</f>
        <v/>
      </c>
      <c r="P2" s="23" t="str">
        <f>IF('申込一覧表(女子)'!P10="","",'申込一覧表(女子)'!$D$3&amp;'申込一覧表(女子)'!P10)</f>
        <v/>
      </c>
      <c r="Q2" s="16" t="str">
        <f>IF('申込一覧表(女子)'!T10="","",IF('申込一覧表(女子)'!T10="A1",'申込一覧表(女子)'!$D$35,IF('申込一覧表(女子)'!T10="B1",'申込一覧表(女子)'!$D$36,IF('申込一覧表(女子)'!T10="C1",'申込一覧表(女子)'!$D$37,IF('申込一覧表(女子)'!T10="D1",'申込一覧表(女子)'!$D$38,IF('申込一覧表(女子)'!T10="E1",'申込一覧表(女子)'!$D$39,""))))))</f>
        <v/>
      </c>
    </row>
    <row r="3" spans="1:17" x14ac:dyDescent="0.25">
      <c r="A3">
        <f>'申込一覧表(女子)'!B11</f>
        <v>0</v>
      </c>
      <c r="B3">
        <f>'申込一覧表(女子)'!C11</f>
        <v>0</v>
      </c>
      <c r="C3">
        <f>'申込一覧表(女子)'!D11</f>
        <v>0</v>
      </c>
      <c r="D3" t="str">
        <f>IF(B3=0,"","20"&amp;'申込一覧表(女子)'!E11)</f>
        <v/>
      </c>
      <c r="E3" t="str">
        <f>IF('申込一覧表(女子)'!C11=0,"",'申込一覧表(女子)'!$D$3)</f>
        <v/>
      </c>
      <c r="F3">
        <f>'申込一覧表(女子)'!F11</f>
        <v>0</v>
      </c>
      <c r="G3" s="15" t="str">
        <f>IF('申込一覧表(女子)'!$G11="","",'申込一覧表(女子)'!$D$3&amp;'申込一覧表(女子)'!$G11)</f>
        <v/>
      </c>
      <c r="H3" s="15" t="str">
        <f>IF('申込一覧表(女子)'!$I11="","",'申込一覧表(女子)'!$I11)</f>
        <v/>
      </c>
      <c r="I3" s="16">
        <f>IF(H3=0,"",'申込一覧表(女子)'!$J11)</f>
        <v>0</v>
      </c>
      <c r="J3" s="15" t="str">
        <f>IF('申込一覧表(女子)'!$M11="","",'申込一覧表(女子)'!$M11)</f>
        <v/>
      </c>
      <c r="K3" s="16">
        <f>IF(J3=0,"",'申込一覧表(女子)'!$N11)</f>
        <v>0</v>
      </c>
      <c r="L3" s="15" t="str">
        <f t="shared" si="0"/>
        <v/>
      </c>
      <c r="M3" s="23" t="str">
        <f>IF('申込一覧表(女子)'!O11="","",'申込一覧表(女子)'!$D$3&amp;'申込一覧表(女子)'!O11)</f>
        <v/>
      </c>
      <c r="N3" s="16" t="str">
        <f>IF('申込一覧表(女子)'!S11="","",IF('申込一覧表(女子)'!S11="A1",'申込一覧表(女子)'!$C$35,IF('申込一覧表(女子)'!S11="B1",'申込一覧表(女子)'!$C$36,IF('申込一覧表(女子)'!S11="C1",'申込一覧表(女子)'!$C$37,IF('申込一覧表(女子)'!S11="D1",'申込一覧表(女子)'!$C$38,IF('申込一覧表(女子)'!S11="E1",'申込一覧表(女子)'!$C$39,""))))))</f>
        <v/>
      </c>
      <c r="O3" s="15" t="str">
        <f t="shared" si="1"/>
        <v/>
      </c>
      <c r="P3" s="23" t="str">
        <f>IF('申込一覧表(女子)'!P11="","",'申込一覧表(女子)'!$D$3&amp;'申込一覧表(女子)'!P11)</f>
        <v/>
      </c>
      <c r="Q3" s="16" t="str">
        <f>IF('申込一覧表(女子)'!T11="","",IF('申込一覧表(女子)'!T11="A1",'申込一覧表(女子)'!$D$35,IF('申込一覧表(女子)'!T11="B1",'申込一覧表(女子)'!$D$36,IF('申込一覧表(女子)'!T11="C1",'申込一覧表(女子)'!$D$37,IF('申込一覧表(女子)'!T11="D1",'申込一覧表(女子)'!$D$38,IF('申込一覧表(女子)'!T11="E1",'申込一覧表(女子)'!$D$39,""))))))</f>
        <v/>
      </c>
    </row>
    <row r="4" spans="1:17" x14ac:dyDescent="0.25">
      <c r="A4">
        <f>'申込一覧表(女子)'!B12</f>
        <v>0</v>
      </c>
      <c r="B4">
        <f>'申込一覧表(女子)'!C12</f>
        <v>0</v>
      </c>
      <c r="C4">
        <f>'申込一覧表(女子)'!D12</f>
        <v>0</v>
      </c>
      <c r="D4" t="str">
        <f>IF(B4=0,"","20"&amp;'申込一覧表(女子)'!E12)</f>
        <v/>
      </c>
      <c r="E4" t="str">
        <f>IF('申込一覧表(女子)'!C12=0,"",'申込一覧表(女子)'!$D$3)</f>
        <v/>
      </c>
      <c r="F4">
        <f>'申込一覧表(女子)'!F12</f>
        <v>0</v>
      </c>
      <c r="G4" s="15" t="str">
        <f>IF('申込一覧表(女子)'!$G12="","",'申込一覧表(女子)'!$D$3&amp;'申込一覧表(女子)'!$G12)</f>
        <v/>
      </c>
      <c r="H4" s="15" t="str">
        <f>IF('申込一覧表(女子)'!$I12="","",'申込一覧表(女子)'!$I12)</f>
        <v/>
      </c>
      <c r="I4" s="16">
        <f>IF(H4=0,"",'申込一覧表(女子)'!$J12)</f>
        <v>0</v>
      </c>
      <c r="J4" s="15" t="str">
        <f>IF('申込一覧表(女子)'!$M12="","",'申込一覧表(女子)'!$M12)</f>
        <v/>
      </c>
      <c r="K4" s="16">
        <f>IF(J4=0,"",'申込一覧表(女子)'!$N12)</f>
        <v>0</v>
      </c>
      <c r="L4" s="15" t="str">
        <f t="shared" si="0"/>
        <v/>
      </c>
      <c r="M4" s="23" t="str">
        <f>IF('申込一覧表(女子)'!O12="","",'申込一覧表(女子)'!$D$3&amp;'申込一覧表(女子)'!O12)</f>
        <v/>
      </c>
      <c r="N4" s="16" t="str">
        <f>IF('申込一覧表(女子)'!S12="","",IF('申込一覧表(女子)'!S12="A1",'申込一覧表(女子)'!$C$35,IF('申込一覧表(女子)'!S12="B1",'申込一覧表(女子)'!$C$36,IF('申込一覧表(女子)'!S12="C1",'申込一覧表(女子)'!$C$37,IF('申込一覧表(女子)'!S12="D1",'申込一覧表(女子)'!$C$38,IF('申込一覧表(女子)'!S12="E1",'申込一覧表(女子)'!$C$39,""))))))</f>
        <v/>
      </c>
      <c r="O4" s="15" t="str">
        <f t="shared" si="1"/>
        <v/>
      </c>
      <c r="P4" s="23" t="str">
        <f>IF('申込一覧表(女子)'!P12="","",'申込一覧表(女子)'!$D$3&amp;'申込一覧表(女子)'!P12)</f>
        <v/>
      </c>
      <c r="Q4" s="16" t="str">
        <f>IF('申込一覧表(女子)'!T12="","",IF('申込一覧表(女子)'!T12="A1",'申込一覧表(女子)'!$D$35,IF('申込一覧表(女子)'!T12="B1",'申込一覧表(女子)'!$D$36,IF('申込一覧表(女子)'!T12="C1",'申込一覧表(女子)'!$D$37,IF('申込一覧表(女子)'!T12="D1",'申込一覧表(女子)'!$D$38,IF('申込一覧表(女子)'!T12="E1",'申込一覧表(女子)'!$D$39,""))))))</f>
        <v/>
      </c>
    </row>
    <row r="5" spans="1:17" x14ac:dyDescent="0.25">
      <c r="A5">
        <f>'申込一覧表(女子)'!B13</f>
        <v>0</v>
      </c>
      <c r="B5">
        <f>'申込一覧表(女子)'!C13</f>
        <v>0</v>
      </c>
      <c r="C5">
        <f>'申込一覧表(女子)'!D13</f>
        <v>0</v>
      </c>
      <c r="D5" t="str">
        <f>IF(B5=0,"","20"&amp;'申込一覧表(女子)'!E13)</f>
        <v/>
      </c>
      <c r="E5" t="str">
        <f>IF('申込一覧表(女子)'!C13=0,"",'申込一覧表(女子)'!$D$3)</f>
        <v/>
      </c>
      <c r="F5">
        <f>'申込一覧表(女子)'!F13</f>
        <v>0</v>
      </c>
      <c r="G5" s="15" t="str">
        <f>IF('申込一覧表(女子)'!$G13="","",'申込一覧表(女子)'!$D$3&amp;'申込一覧表(女子)'!$G13)</f>
        <v/>
      </c>
      <c r="H5" s="15" t="str">
        <f>IF('申込一覧表(女子)'!$I13="","",'申込一覧表(女子)'!$I13)</f>
        <v/>
      </c>
      <c r="I5" s="16">
        <f>IF(H5=0,"",'申込一覧表(女子)'!$J13)</f>
        <v>0</v>
      </c>
      <c r="J5" s="15" t="str">
        <f>IF('申込一覧表(女子)'!$M13="","",'申込一覧表(女子)'!$M13)</f>
        <v/>
      </c>
      <c r="K5" s="16">
        <f>IF(J5=0,"",'申込一覧表(女子)'!$N13)</f>
        <v>0</v>
      </c>
      <c r="L5" s="15" t="str">
        <f t="shared" si="0"/>
        <v/>
      </c>
      <c r="M5" s="23" t="str">
        <f>IF('申込一覧表(女子)'!O13="","",'申込一覧表(女子)'!$D$3&amp;'申込一覧表(女子)'!O13)</f>
        <v/>
      </c>
      <c r="N5" s="16" t="str">
        <f>IF('申込一覧表(女子)'!S13="","",IF('申込一覧表(女子)'!S13="A1",'申込一覧表(女子)'!$C$35,IF('申込一覧表(女子)'!S13="B1",'申込一覧表(女子)'!$C$36,IF('申込一覧表(女子)'!S13="C1",'申込一覧表(女子)'!$C$37,IF('申込一覧表(女子)'!S13="D1",'申込一覧表(女子)'!$C$38,IF('申込一覧表(女子)'!S13="E1",'申込一覧表(女子)'!$C$39,""))))))</f>
        <v/>
      </c>
      <c r="O5" s="15" t="str">
        <f t="shared" si="1"/>
        <v/>
      </c>
      <c r="P5" s="23" t="str">
        <f>IF('申込一覧表(女子)'!P13="","",'申込一覧表(女子)'!$D$3&amp;'申込一覧表(女子)'!P13)</f>
        <v/>
      </c>
      <c r="Q5" s="16" t="str">
        <f>IF('申込一覧表(女子)'!T13="","",IF('申込一覧表(女子)'!T13="A1",'申込一覧表(女子)'!$D$35,IF('申込一覧表(女子)'!T13="B1",'申込一覧表(女子)'!$D$36,IF('申込一覧表(女子)'!T13="C1",'申込一覧表(女子)'!$D$37,IF('申込一覧表(女子)'!T13="D1",'申込一覧表(女子)'!$D$38,IF('申込一覧表(女子)'!T13="E1",'申込一覧表(女子)'!$D$39,""))))))</f>
        <v/>
      </c>
    </row>
    <row r="6" spans="1:17" x14ac:dyDescent="0.25">
      <c r="A6">
        <f>'申込一覧表(女子)'!B14</f>
        <v>0</v>
      </c>
      <c r="B6">
        <f>'申込一覧表(女子)'!C14</f>
        <v>0</v>
      </c>
      <c r="C6">
        <f>'申込一覧表(女子)'!D14</f>
        <v>0</v>
      </c>
      <c r="D6" t="str">
        <f>IF(B6=0,"","20"&amp;'申込一覧表(女子)'!E14)</f>
        <v/>
      </c>
      <c r="E6" t="str">
        <f>IF('申込一覧表(女子)'!C14=0,"",'申込一覧表(女子)'!$D$3)</f>
        <v/>
      </c>
      <c r="F6">
        <f>'申込一覧表(女子)'!F14</f>
        <v>0</v>
      </c>
      <c r="G6" s="15" t="str">
        <f>IF('申込一覧表(女子)'!$G14="","",'申込一覧表(女子)'!$D$3&amp;'申込一覧表(女子)'!$G14)</f>
        <v/>
      </c>
      <c r="H6" s="15" t="str">
        <f>IF('申込一覧表(女子)'!$I14="","",'申込一覧表(女子)'!$I14)</f>
        <v/>
      </c>
      <c r="I6" s="16">
        <f>IF(H6=0,"",'申込一覧表(女子)'!$J14)</f>
        <v>0</v>
      </c>
      <c r="J6" s="15" t="str">
        <f>IF('申込一覧表(女子)'!$M14="","",'申込一覧表(女子)'!$M14)</f>
        <v/>
      </c>
      <c r="K6" s="16">
        <f>IF(J6=0,"",'申込一覧表(女子)'!$N14)</f>
        <v>0</v>
      </c>
      <c r="L6" s="15" t="str">
        <f t="shared" si="0"/>
        <v/>
      </c>
      <c r="M6" s="23" t="str">
        <f>IF('申込一覧表(女子)'!O14="","",'申込一覧表(女子)'!$D$3&amp;'申込一覧表(女子)'!O14)</f>
        <v/>
      </c>
      <c r="N6" s="16" t="str">
        <f>IF('申込一覧表(女子)'!S14="","",IF('申込一覧表(女子)'!S14="A1",'申込一覧表(女子)'!$C$35,IF('申込一覧表(女子)'!S14="B1",'申込一覧表(女子)'!$C$36,IF('申込一覧表(女子)'!S14="C1",'申込一覧表(女子)'!$C$37,IF('申込一覧表(女子)'!S14="D1",'申込一覧表(女子)'!$C$38,IF('申込一覧表(女子)'!S14="E1",'申込一覧表(女子)'!$C$39,""))))))</f>
        <v/>
      </c>
      <c r="O6" s="15" t="str">
        <f t="shared" si="1"/>
        <v/>
      </c>
      <c r="P6" s="23" t="str">
        <f>IF('申込一覧表(女子)'!P14="","",'申込一覧表(女子)'!$D$3&amp;'申込一覧表(女子)'!P14)</f>
        <v/>
      </c>
      <c r="Q6" s="16" t="str">
        <f>IF('申込一覧表(女子)'!T14="","",IF('申込一覧表(女子)'!T14="A1",'申込一覧表(女子)'!$D$35,IF('申込一覧表(女子)'!T14="B1",'申込一覧表(女子)'!$D$36,IF('申込一覧表(女子)'!T14="C1",'申込一覧表(女子)'!$D$37,IF('申込一覧表(女子)'!T14="D1",'申込一覧表(女子)'!$D$38,IF('申込一覧表(女子)'!T14="E1",'申込一覧表(女子)'!$D$39,""))))))</f>
        <v/>
      </c>
    </row>
    <row r="7" spans="1:17" x14ac:dyDescent="0.25">
      <c r="A7">
        <f>'申込一覧表(女子)'!B15</f>
        <v>0</v>
      </c>
      <c r="B7">
        <f>'申込一覧表(女子)'!C15</f>
        <v>0</v>
      </c>
      <c r="C7">
        <f>'申込一覧表(女子)'!D15</f>
        <v>0</v>
      </c>
      <c r="D7" t="str">
        <f>IF(B7=0,"","20"&amp;'申込一覧表(女子)'!E15)</f>
        <v/>
      </c>
      <c r="E7" t="str">
        <f>IF('申込一覧表(女子)'!C15=0,"",'申込一覧表(女子)'!$D$3)</f>
        <v/>
      </c>
      <c r="F7">
        <f>'申込一覧表(女子)'!F15</f>
        <v>0</v>
      </c>
      <c r="G7" s="15" t="str">
        <f>IF('申込一覧表(女子)'!$G15="","",'申込一覧表(女子)'!$D$3&amp;'申込一覧表(女子)'!$G15)</f>
        <v/>
      </c>
      <c r="H7" s="15" t="str">
        <f>IF('申込一覧表(女子)'!$I15="","",'申込一覧表(女子)'!$I15)</f>
        <v/>
      </c>
      <c r="I7" s="16">
        <f>IF(H7=0,"",'申込一覧表(女子)'!$J15)</f>
        <v>0</v>
      </c>
      <c r="J7" s="15" t="str">
        <f>IF('申込一覧表(女子)'!$M15="","",'申込一覧表(女子)'!$M15)</f>
        <v/>
      </c>
      <c r="K7" s="16">
        <f>IF(J7=0,"",'申込一覧表(女子)'!$N15)</f>
        <v>0</v>
      </c>
      <c r="L7" s="15" t="str">
        <f t="shared" si="0"/>
        <v/>
      </c>
      <c r="M7" s="23" t="str">
        <f>IF('申込一覧表(女子)'!O15="","",'申込一覧表(女子)'!$D$3&amp;'申込一覧表(女子)'!O15)</f>
        <v/>
      </c>
      <c r="N7" s="16" t="str">
        <f>IF('申込一覧表(女子)'!S15="","",IF('申込一覧表(女子)'!S15="A1",'申込一覧表(女子)'!$C$35,IF('申込一覧表(女子)'!S15="B1",'申込一覧表(女子)'!$C$36,IF('申込一覧表(女子)'!S15="C1",'申込一覧表(女子)'!$C$37,IF('申込一覧表(女子)'!S15="D1",'申込一覧表(女子)'!$C$38,IF('申込一覧表(女子)'!S15="E1",'申込一覧表(女子)'!$C$39,""))))))</f>
        <v/>
      </c>
      <c r="O7" s="15" t="str">
        <f t="shared" si="1"/>
        <v/>
      </c>
      <c r="P7" s="23" t="str">
        <f>IF('申込一覧表(女子)'!P15="","",'申込一覧表(女子)'!$D$3&amp;'申込一覧表(女子)'!P15)</f>
        <v/>
      </c>
      <c r="Q7" s="16" t="str">
        <f>IF('申込一覧表(女子)'!T15="","",IF('申込一覧表(女子)'!T15="A1",'申込一覧表(女子)'!$D$35,IF('申込一覧表(女子)'!T15="B1",'申込一覧表(女子)'!$D$36,IF('申込一覧表(女子)'!T15="C1",'申込一覧表(女子)'!$D$37,IF('申込一覧表(女子)'!T15="D1",'申込一覧表(女子)'!$D$38,IF('申込一覧表(女子)'!T15="E1",'申込一覧表(女子)'!$D$39,""))))))</f>
        <v/>
      </c>
    </row>
    <row r="8" spans="1:17" x14ac:dyDescent="0.25">
      <c r="A8">
        <f>'申込一覧表(女子)'!B16</f>
        <v>0</v>
      </c>
      <c r="B8">
        <f>'申込一覧表(女子)'!C16</f>
        <v>0</v>
      </c>
      <c r="C8">
        <f>'申込一覧表(女子)'!D16</f>
        <v>0</v>
      </c>
      <c r="D8" t="str">
        <f>IF(B8=0,"","20"&amp;'申込一覧表(女子)'!E16)</f>
        <v/>
      </c>
      <c r="E8" t="str">
        <f>IF('申込一覧表(女子)'!C16=0,"",'申込一覧表(女子)'!$D$3)</f>
        <v/>
      </c>
      <c r="F8">
        <f>'申込一覧表(女子)'!F16</f>
        <v>0</v>
      </c>
      <c r="G8" s="15" t="str">
        <f>IF('申込一覧表(女子)'!$G16="","",'申込一覧表(女子)'!$D$3&amp;'申込一覧表(女子)'!$G16)</f>
        <v/>
      </c>
      <c r="H8" s="15" t="str">
        <f>IF('申込一覧表(女子)'!$I16="","",'申込一覧表(女子)'!$I16)</f>
        <v/>
      </c>
      <c r="I8" s="16">
        <f>IF(H8=0,"",'申込一覧表(女子)'!$J16)</f>
        <v>0</v>
      </c>
      <c r="J8" s="15" t="str">
        <f>IF('申込一覧表(女子)'!$M16="","",'申込一覧表(女子)'!$M16)</f>
        <v/>
      </c>
      <c r="K8" s="16">
        <f>IF(J8=0,"",'申込一覧表(女子)'!$N16)</f>
        <v>0</v>
      </c>
      <c r="L8" s="15" t="str">
        <f t="shared" si="0"/>
        <v/>
      </c>
      <c r="M8" s="23" t="str">
        <f>IF('申込一覧表(女子)'!O16="","",'申込一覧表(女子)'!$D$3&amp;'申込一覧表(女子)'!O16)</f>
        <v/>
      </c>
      <c r="N8" s="16" t="str">
        <f>IF('申込一覧表(女子)'!S16="","",IF('申込一覧表(女子)'!S16="A1",'申込一覧表(女子)'!$C$35,IF('申込一覧表(女子)'!S16="B1",'申込一覧表(女子)'!$C$36,IF('申込一覧表(女子)'!S16="C1",'申込一覧表(女子)'!$C$37,IF('申込一覧表(女子)'!S16="D1",'申込一覧表(女子)'!$C$38,IF('申込一覧表(女子)'!S16="E1",'申込一覧表(女子)'!$C$39,""))))))</f>
        <v/>
      </c>
      <c r="O8" s="15" t="str">
        <f t="shared" si="1"/>
        <v/>
      </c>
      <c r="P8" s="23" t="str">
        <f>IF('申込一覧表(女子)'!P16="","",'申込一覧表(女子)'!$D$3&amp;'申込一覧表(女子)'!P16)</f>
        <v/>
      </c>
      <c r="Q8" s="16" t="str">
        <f>IF('申込一覧表(女子)'!T16="","",IF('申込一覧表(女子)'!T16="A1",'申込一覧表(女子)'!$D$35,IF('申込一覧表(女子)'!T16="B1",'申込一覧表(女子)'!$D$36,IF('申込一覧表(女子)'!T16="C1",'申込一覧表(女子)'!$D$37,IF('申込一覧表(女子)'!T16="D1",'申込一覧表(女子)'!$D$38,IF('申込一覧表(女子)'!T16="E1",'申込一覧表(女子)'!$D$39,""))))))</f>
        <v/>
      </c>
    </row>
    <row r="9" spans="1:17" x14ac:dyDescent="0.25">
      <c r="A9">
        <f>'申込一覧表(女子)'!B17</f>
        <v>0</v>
      </c>
      <c r="B9">
        <f>'申込一覧表(女子)'!C17</f>
        <v>0</v>
      </c>
      <c r="C9">
        <f>'申込一覧表(女子)'!D17</f>
        <v>0</v>
      </c>
      <c r="D9" t="str">
        <f>IF(B9=0,"","20"&amp;'申込一覧表(女子)'!E17)</f>
        <v/>
      </c>
      <c r="E9" t="str">
        <f>IF('申込一覧表(女子)'!C17=0,"",'申込一覧表(女子)'!$D$3)</f>
        <v/>
      </c>
      <c r="F9">
        <f>'申込一覧表(女子)'!F17</f>
        <v>0</v>
      </c>
      <c r="G9" s="15" t="str">
        <f>IF('申込一覧表(女子)'!$G17="","",'申込一覧表(女子)'!$D$3&amp;'申込一覧表(女子)'!$G17)</f>
        <v/>
      </c>
      <c r="H9" s="15" t="str">
        <f>IF('申込一覧表(女子)'!$I17="","",'申込一覧表(女子)'!$I17)</f>
        <v/>
      </c>
      <c r="I9" s="16">
        <f>IF(H9=0,"",'申込一覧表(女子)'!$J17)</f>
        <v>0</v>
      </c>
      <c r="J9" s="15" t="str">
        <f>IF('申込一覧表(女子)'!$M17="","",'申込一覧表(女子)'!$M17)</f>
        <v/>
      </c>
      <c r="K9" s="16">
        <f>IF(J9=0,"",'申込一覧表(女子)'!$N17)</f>
        <v>0</v>
      </c>
      <c r="L9" s="15" t="str">
        <f t="shared" si="0"/>
        <v/>
      </c>
      <c r="M9" s="23" t="str">
        <f>IF('申込一覧表(女子)'!O17="","",'申込一覧表(女子)'!$D$3&amp;'申込一覧表(女子)'!O17)</f>
        <v/>
      </c>
      <c r="N9" s="16" t="str">
        <f>IF('申込一覧表(女子)'!S17="","",IF('申込一覧表(女子)'!S17="A1",'申込一覧表(女子)'!$C$35,IF('申込一覧表(女子)'!S17="B1",'申込一覧表(女子)'!$C$36,IF('申込一覧表(女子)'!S17="C1",'申込一覧表(女子)'!$C$37,IF('申込一覧表(女子)'!S17="D1",'申込一覧表(女子)'!$C$38,IF('申込一覧表(女子)'!S17="E1",'申込一覧表(女子)'!$C$39,""))))))</f>
        <v/>
      </c>
      <c r="O9" s="15" t="str">
        <f t="shared" si="1"/>
        <v/>
      </c>
      <c r="P9" s="23" t="str">
        <f>IF('申込一覧表(女子)'!P17="","",'申込一覧表(女子)'!$D$3&amp;'申込一覧表(女子)'!P17)</f>
        <v/>
      </c>
      <c r="Q9" s="16" t="str">
        <f>IF('申込一覧表(女子)'!T17="","",IF('申込一覧表(女子)'!T17="A1",'申込一覧表(女子)'!$D$35,IF('申込一覧表(女子)'!T17="B1",'申込一覧表(女子)'!$D$36,IF('申込一覧表(女子)'!T17="C1",'申込一覧表(女子)'!$D$37,IF('申込一覧表(女子)'!T17="D1",'申込一覧表(女子)'!$D$38,IF('申込一覧表(女子)'!T17="E1",'申込一覧表(女子)'!$D$39,""))))))</f>
        <v/>
      </c>
    </row>
    <row r="10" spans="1:17" x14ac:dyDescent="0.25">
      <c r="A10">
        <f>'申込一覧表(女子)'!B18</f>
        <v>0</v>
      </c>
      <c r="B10">
        <f>'申込一覧表(女子)'!C18</f>
        <v>0</v>
      </c>
      <c r="C10">
        <f>'申込一覧表(女子)'!D18</f>
        <v>0</v>
      </c>
      <c r="D10" t="str">
        <f>IF(B10=0,"","20"&amp;'申込一覧表(女子)'!E18)</f>
        <v/>
      </c>
      <c r="E10" t="str">
        <f>IF('申込一覧表(女子)'!C18=0,"",'申込一覧表(女子)'!$D$3)</f>
        <v/>
      </c>
      <c r="F10">
        <f>'申込一覧表(女子)'!F18</f>
        <v>0</v>
      </c>
      <c r="G10" s="15" t="str">
        <f>IF('申込一覧表(女子)'!$G18="","",'申込一覧表(女子)'!$D$3&amp;'申込一覧表(女子)'!$G18)</f>
        <v/>
      </c>
      <c r="H10" s="15" t="str">
        <f>IF('申込一覧表(女子)'!$I18="","",'申込一覧表(女子)'!$I18)</f>
        <v/>
      </c>
      <c r="I10" s="16">
        <f>IF(H10=0,"",'申込一覧表(女子)'!$J18)</f>
        <v>0</v>
      </c>
      <c r="J10" s="15" t="str">
        <f>IF('申込一覧表(女子)'!$M18="","",'申込一覧表(女子)'!$M18)</f>
        <v/>
      </c>
      <c r="K10" s="16">
        <f>IF(J10=0,"",'申込一覧表(女子)'!$N18)</f>
        <v>0</v>
      </c>
      <c r="L10" s="15" t="str">
        <f t="shared" si="0"/>
        <v/>
      </c>
      <c r="M10" s="23" t="str">
        <f>IF('申込一覧表(女子)'!O18="","",'申込一覧表(女子)'!$D$3&amp;'申込一覧表(女子)'!O18)</f>
        <v/>
      </c>
      <c r="N10" s="16" t="str">
        <f>IF('申込一覧表(女子)'!S18="","",IF('申込一覧表(女子)'!S18="A1",'申込一覧表(女子)'!$C$35,IF('申込一覧表(女子)'!S18="B1",'申込一覧表(女子)'!$C$36,IF('申込一覧表(女子)'!S18="C1",'申込一覧表(女子)'!$C$37,IF('申込一覧表(女子)'!S18="D1",'申込一覧表(女子)'!$C$38,IF('申込一覧表(女子)'!S18="E1",'申込一覧表(女子)'!$C$39,""))))))</f>
        <v/>
      </c>
      <c r="O10" s="15" t="str">
        <f t="shared" si="1"/>
        <v/>
      </c>
      <c r="P10" s="23" t="str">
        <f>IF('申込一覧表(女子)'!P18="","",'申込一覧表(女子)'!$D$3&amp;'申込一覧表(女子)'!P18)</f>
        <v/>
      </c>
      <c r="Q10" s="16" t="str">
        <f>IF('申込一覧表(女子)'!T18="","",IF('申込一覧表(女子)'!T18="A1",'申込一覧表(女子)'!$D$35,IF('申込一覧表(女子)'!T18="B1",'申込一覧表(女子)'!$D$36,IF('申込一覧表(女子)'!T18="C1",'申込一覧表(女子)'!$D$37,IF('申込一覧表(女子)'!T18="D1",'申込一覧表(女子)'!$D$38,IF('申込一覧表(女子)'!T18="E1",'申込一覧表(女子)'!$D$39,""))))))</f>
        <v/>
      </c>
    </row>
    <row r="11" spans="1:17" x14ac:dyDescent="0.25">
      <c r="A11">
        <f>'申込一覧表(女子)'!B19</f>
        <v>0</v>
      </c>
      <c r="B11">
        <f>'申込一覧表(女子)'!C19</f>
        <v>0</v>
      </c>
      <c r="C11">
        <f>'申込一覧表(女子)'!D19</f>
        <v>0</v>
      </c>
      <c r="D11" t="str">
        <f>IF(B11=0,"","20"&amp;'申込一覧表(女子)'!E19)</f>
        <v/>
      </c>
      <c r="E11" t="str">
        <f>IF('申込一覧表(女子)'!C19=0,"",'申込一覧表(女子)'!$D$3)</f>
        <v/>
      </c>
      <c r="F11">
        <f>'申込一覧表(女子)'!F19</f>
        <v>0</v>
      </c>
      <c r="G11" s="15" t="str">
        <f>IF('申込一覧表(女子)'!$G19="","",'申込一覧表(女子)'!$D$3&amp;'申込一覧表(女子)'!$G19)</f>
        <v/>
      </c>
      <c r="H11" s="15" t="str">
        <f>IF('申込一覧表(女子)'!$I19="","",'申込一覧表(女子)'!$I19)</f>
        <v/>
      </c>
      <c r="I11" s="16">
        <f>IF(H11=0,"",'申込一覧表(女子)'!$J19)</f>
        <v>0</v>
      </c>
      <c r="J11" s="15" t="str">
        <f>IF('申込一覧表(女子)'!$M19="","",'申込一覧表(女子)'!$M19)</f>
        <v/>
      </c>
      <c r="K11" s="16">
        <f>IF(J11=0,"",'申込一覧表(女子)'!$N19)</f>
        <v>0</v>
      </c>
      <c r="L11" s="15" t="str">
        <f t="shared" si="0"/>
        <v/>
      </c>
      <c r="M11" s="23" t="str">
        <f>IF('申込一覧表(女子)'!O19="","",'申込一覧表(女子)'!$D$3&amp;'申込一覧表(女子)'!O19)</f>
        <v/>
      </c>
      <c r="N11" s="16" t="str">
        <f>IF('申込一覧表(女子)'!S19="","",IF('申込一覧表(女子)'!S19="A1",'申込一覧表(女子)'!$C$35,IF('申込一覧表(女子)'!S19="B1",'申込一覧表(女子)'!$C$36,IF('申込一覧表(女子)'!S19="C1",'申込一覧表(女子)'!$C$37,IF('申込一覧表(女子)'!S19="D1",'申込一覧表(女子)'!$C$38,IF('申込一覧表(女子)'!S19="E1",'申込一覧表(女子)'!$C$39,""))))))</f>
        <v/>
      </c>
      <c r="O11" s="15" t="str">
        <f t="shared" si="1"/>
        <v/>
      </c>
      <c r="P11" s="23" t="str">
        <f>IF('申込一覧表(女子)'!P19="","",'申込一覧表(女子)'!$D$3&amp;'申込一覧表(女子)'!P19)</f>
        <v/>
      </c>
      <c r="Q11" s="16" t="str">
        <f>IF('申込一覧表(女子)'!T19="","",IF('申込一覧表(女子)'!T19="A1",'申込一覧表(女子)'!$D$35,IF('申込一覧表(女子)'!T19="B1",'申込一覧表(女子)'!$D$36,IF('申込一覧表(女子)'!T19="C1",'申込一覧表(女子)'!$D$37,IF('申込一覧表(女子)'!T19="D1",'申込一覧表(女子)'!$D$38,IF('申込一覧表(女子)'!T19="E1",'申込一覧表(女子)'!$D$39,""))))))</f>
        <v/>
      </c>
    </row>
    <row r="12" spans="1:17" x14ac:dyDescent="0.25">
      <c r="A12">
        <f>'申込一覧表(女子)'!B20</f>
        <v>0</v>
      </c>
      <c r="B12">
        <f>'申込一覧表(女子)'!C20</f>
        <v>0</v>
      </c>
      <c r="C12">
        <f>'申込一覧表(女子)'!D20</f>
        <v>0</v>
      </c>
      <c r="D12" t="str">
        <f>IF(B12=0,"","20"&amp;'申込一覧表(女子)'!E20)</f>
        <v/>
      </c>
      <c r="E12" t="str">
        <f>IF('申込一覧表(女子)'!C20=0,"",'申込一覧表(女子)'!$D$3)</f>
        <v/>
      </c>
      <c r="F12">
        <f>'申込一覧表(女子)'!F20</f>
        <v>0</v>
      </c>
      <c r="G12" s="15" t="str">
        <f>IF('申込一覧表(女子)'!$G20="","",'申込一覧表(女子)'!$D$3&amp;'申込一覧表(女子)'!$G20)</f>
        <v/>
      </c>
      <c r="H12" s="15" t="str">
        <f>IF('申込一覧表(女子)'!$I20="","",'申込一覧表(女子)'!$I20)</f>
        <v/>
      </c>
      <c r="I12" s="16">
        <f>IF(H12=0,"",'申込一覧表(女子)'!$J20)</f>
        <v>0</v>
      </c>
      <c r="J12" s="15" t="str">
        <f>IF('申込一覧表(女子)'!$M20="","",'申込一覧表(女子)'!$M20)</f>
        <v/>
      </c>
      <c r="K12" s="16">
        <f>IF(J12=0,"",'申込一覧表(女子)'!$N20)</f>
        <v>0</v>
      </c>
      <c r="L12" s="15" t="str">
        <f t="shared" si="0"/>
        <v/>
      </c>
      <c r="M12" s="23" t="str">
        <f>IF('申込一覧表(女子)'!O20="","",'申込一覧表(女子)'!$D$3&amp;'申込一覧表(女子)'!O20)</f>
        <v/>
      </c>
      <c r="N12" s="16" t="str">
        <f>IF('申込一覧表(女子)'!S20="","",IF('申込一覧表(女子)'!S20="A1",'申込一覧表(女子)'!$C$35,IF('申込一覧表(女子)'!S20="B1",'申込一覧表(女子)'!$C$36,IF('申込一覧表(女子)'!S20="C1",'申込一覧表(女子)'!$C$37,IF('申込一覧表(女子)'!S20="D1",'申込一覧表(女子)'!$C$38,IF('申込一覧表(女子)'!S20="E1",'申込一覧表(女子)'!$C$39,""))))))</f>
        <v/>
      </c>
      <c r="O12" s="15" t="str">
        <f t="shared" si="1"/>
        <v/>
      </c>
      <c r="P12" s="23" t="str">
        <f>IF('申込一覧表(女子)'!P20="","",'申込一覧表(女子)'!$D$3&amp;'申込一覧表(女子)'!P20)</f>
        <v/>
      </c>
      <c r="Q12" s="16" t="str">
        <f>IF('申込一覧表(女子)'!T20="","",IF('申込一覧表(女子)'!T20="A1",'申込一覧表(女子)'!$D$35,IF('申込一覧表(女子)'!T20="B1",'申込一覧表(女子)'!$D$36,IF('申込一覧表(女子)'!T20="C1",'申込一覧表(女子)'!$D$37,IF('申込一覧表(女子)'!T20="D1",'申込一覧表(女子)'!$D$38,IF('申込一覧表(女子)'!T20="E1",'申込一覧表(女子)'!$D$39,""))))))</f>
        <v/>
      </c>
    </row>
    <row r="13" spans="1:17" x14ac:dyDescent="0.25">
      <c r="A13">
        <f>'申込一覧表(女子)'!B21</f>
        <v>0</v>
      </c>
      <c r="B13">
        <f>'申込一覧表(女子)'!C21</f>
        <v>0</v>
      </c>
      <c r="C13">
        <f>'申込一覧表(女子)'!D21</f>
        <v>0</v>
      </c>
      <c r="D13" t="str">
        <f>IF(B13=0,"","20"&amp;'申込一覧表(女子)'!E21)</f>
        <v/>
      </c>
      <c r="E13" t="str">
        <f>IF('申込一覧表(女子)'!C21=0,"",'申込一覧表(女子)'!$D$3)</f>
        <v/>
      </c>
      <c r="F13">
        <f>'申込一覧表(女子)'!F21</f>
        <v>0</v>
      </c>
      <c r="G13" s="15" t="str">
        <f>IF('申込一覧表(女子)'!$G21="","",'申込一覧表(女子)'!$D$3&amp;'申込一覧表(女子)'!$G21)</f>
        <v/>
      </c>
      <c r="H13" s="15" t="str">
        <f>IF('申込一覧表(女子)'!$I21="","",'申込一覧表(女子)'!$I21)</f>
        <v/>
      </c>
      <c r="I13" s="16">
        <f>IF(H13=0,"",'申込一覧表(女子)'!$J21)</f>
        <v>0</v>
      </c>
      <c r="J13" s="15" t="str">
        <f>IF('申込一覧表(女子)'!$M21="","",'申込一覧表(女子)'!$M21)</f>
        <v/>
      </c>
      <c r="K13" s="16">
        <f>IF(J13=0,"",'申込一覧表(女子)'!$N21)</f>
        <v>0</v>
      </c>
      <c r="L13" s="15" t="str">
        <f t="shared" si="0"/>
        <v/>
      </c>
      <c r="M13" s="23" t="str">
        <f>IF('申込一覧表(女子)'!O21="","",'申込一覧表(女子)'!$D$3&amp;'申込一覧表(女子)'!O21)</f>
        <v/>
      </c>
      <c r="N13" s="16" t="str">
        <f>IF('申込一覧表(女子)'!S21="","",IF('申込一覧表(女子)'!S21="A1",'申込一覧表(女子)'!$C$35,IF('申込一覧表(女子)'!S21="B1",'申込一覧表(女子)'!$C$36,IF('申込一覧表(女子)'!S21="C1",'申込一覧表(女子)'!$C$37,IF('申込一覧表(女子)'!S21="D1",'申込一覧表(女子)'!$C$38,IF('申込一覧表(女子)'!S21="E1",'申込一覧表(女子)'!$C$39,""))))))</f>
        <v/>
      </c>
      <c r="O13" s="15" t="str">
        <f t="shared" si="1"/>
        <v/>
      </c>
      <c r="P13" s="23" t="str">
        <f>IF('申込一覧表(女子)'!P21="","",'申込一覧表(女子)'!$D$3&amp;'申込一覧表(女子)'!P21)</f>
        <v/>
      </c>
      <c r="Q13" s="16" t="str">
        <f>IF('申込一覧表(女子)'!T21="","",IF('申込一覧表(女子)'!T21="A1",'申込一覧表(女子)'!$D$35,IF('申込一覧表(女子)'!T21="B1",'申込一覧表(女子)'!$D$36,IF('申込一覧表(女子)'!T21="C1",'申込一覧表(女子)'!$D$37,IF('申込一覧表(女子)'!T21="D1",'申込一覧表(女子)'!$D$38,IF('申込一覧表(女子)'!T21="E1",'申込一覧表(女子)'!$D$39,""))))))</f>
        <v/>
      </c>
    </row>
    <row r="14" spans="1:17" x14ac:dyDescent="0.25">
      <c r="A14">
        <f>'申込一覧表(女子)'!B22</f>
        <v>0</v>
      </c>
      <c r="B14">
        <f>'申込一覧表(女子)'!C22</f>
        <v>0</v>
      </c>
      <c r="C14">
        <f>'申込一覧表(女子)'!D22</f>
        <v>0</v>
      </c>
      <c r="D14" t="str">
        <f>IF(B14=0,"","20"&amp;'申込一覧表(女子)'!E22)</f>
        <v/>
      </c>
      <c r="E14" t="str">
        <f>IF('申込一覧表(女子)'!C22=0,"",'申込一覧表(女子)'!$D$3)</f>
        <v/>
      </c>
      <c r="F14">
        <f>'申込一覧表(女子)'!F22</f>
        <v>0</v>
      </c>
      <c r="G14" s="15" t="str">
        <f>IF('申込一覧表(女子)'!$G22="","",'申込一覧表(女子)'!$D$3&amp;'申込一覧表(女子)'!$G22)</f>
        <v/>
      </c>
      <c r="H14" s="15" t="str">
        <f>IF('申込一覧表(女子)'!$I22="","",'申込一覧表(女子)'!$I22)</f>
        <v/>
      </c>
      <c r="I14" s="16">
        <f>IF(H14=0,"",'申込一覧表(女子)'!$J22)</f>
        <v>0</v>
      </c>
      <c r="J14" s="15" t="str">
        <f>IF('申込一覧表(女子)'!$M22="","",'申込一覧表(女子)'!$M22)</f>
        <v/>
      </c>
      <c r="K14" s="16">
        <f>IF(J14=0,"",'申込一覧表(女子)'!$N22)</f>
        <v>0</v>
      </c>
      <c r="L14" s="15" t="str">
        <f t="shared" si="0"/>
        <v/>
      </c>
      <c r="M14" s="23" t="str">
        <f>IF('申込一覧表(女子)'!O22="","",'申込一覧表(女子)'!$D$3&amp;'申込一覧表(女子)'!O22)</f>
        <v/>
      </c>
      <c r="N14" s="16" t="str">
        <f>IF('申込一覧表(女子)'!S22="","",IF('申込一覧表(女子)'!S22="A1",'申込一覧表(女子)'!$C$35,IF('申込一覧表(女子)'!S22="B1",'申込一覧表(女子)'!$C$36,IF('申込一覧表(女子)'!S22="C1",'申込一覧表(女子)'!$C$37,IF('申込一覧表(女子)'!S22="D1",'申込一覧表(女子)'!$C$38,IF('申込一覧表(女子)'!S22="E1",'申込一覧表(女子)'!$C$39,""))))))</f>
        <v/>
      </c>
      <c r="O14" s="15" t="str">
        <f t="shared" si="1"/>
        <v/>
      </c>
      <c r="P14" s="23" t="str">
        <f>IF('申込一覧表(女子)'!P22="","",'申込一覧表(女子)'!$D$3&amp;'申込一覧表(女子)'!P22)</f>
        <v/>
      </c>
      <c r="Q14" s="16" t="str">
        <f>IF('申込一覧表(女子)'!T22="","",IF('申込一覧表(女子)'!T22="A1",'申込一覧表(女子)'!$D$35,IF('申込一覧表(女子)'!T22="B1",'申込一覧表(女子)'!$D$36,IF('申込一覧表(女子)'!T22="C1",'申込一覧表(女子)'!$D$37,IF('申込一覧表(女子)'!T22="D1",'申込一覧表(女子)'!$D$38,IF('申込一覧表(女子)'!T22="E1",'申込一覧表(女子)'!$D$39,""))))))</f>
        <v/>
      </c>
    </row>
    <row r="15" spans="1:17" x14ac:dyDescent="0.25">
      <c r="A15">
        <f>'申込一覧表(女子)'!B23</f>
        <v>0</v>
      </c>
      <c r="B15">
        <f>'申込一覧表(女子)'!C23</f>
        <v>0</v>
      </c>
      <c r="C15">
        <f>'申込一覧表(女子)'!D23</f>
        <v>0</v>
      </c>
      <c r="D15" t="str">
        <f>IF(B15=0,"","20"&amp;'申込一覧表(女子)'!E23)</f>
        <v/>
      </c>
      <c r="E15" t="str">
        <f>IF('申込一覧表(女子)'!C23=0,"",'申込一覧表(女子)'!$D$3)</f>
        <v/>
      </c>
      <c r="F15">
        <f>'申込一覧表(女子)'!F23</f>
        <v>0</v>
      </c>
      <c r="G15" s="15" t="str">
        <f>IF('申込一覧表(女子)'!$G23="","",'申込一覧表(女子)'!$D$3&amp;'申込一覧表(女子)'!$G23)</f>
        <v/>
      </c>
      <c r="H15" s="15" t="str">
        <f>IF('申込一覧表(女子)'!$I23="","",'申込一覧表(女子)'!$I23)</f>
        <v/>
      </c>
      <c r="I15" s="16">
        <f>IF(H15=0,"",'申込一覧表(女子)'!$J23)</f>
        <v>0</v>
      </c>
      <c r="J15" s="15" t="str">
        <f>IF('申込一覧表(女子)'!$M23="","",'申込一覧表(女子)'!$M23)</f>
        <v/>
      </c>
      <c r="K15" s="16">
        <f>IF(J15=0,"",'申込一覧表(女子)'!$N23)</f>
        <v>0</v>
      </c>
      <c r="L15" s="15" t="str">
        <f t="shared" si="0"/>
        <v/>
      </c>
      <c r="M15" s="23" t="str">
        <f>IF('申込一覧表(女子)'!O23="","",'申込一覧表(女子)'!$D$3&amp;'申込一覧表(女子)'!O23)</f>
        <v/>
      </c>
      <c r="N15" s="16" t="str">
        <f>IF('申込一覧表(女子)'!S23="","",IF('申込一覧表(女子)'!S23="A1",'申込一覧表(女子)'!$C$35,IF('申込一覧表(女子)'!S23="B1",'申込一覧表(女子)'!$C$36,IF('申込一覧表(女子)'!S23="C1",'申込一覧表(女子)'!$C$37,IF('申込一覧表(女子)'!S23="D1",'申込一覧表(女子)'!$C$38,IF('申込一覧表(女子)'!S23="E1",'申込一覧表(女子)'!$C$39,""))))))</f>
        <v/>
      </c>
      <c r="O15" s="15" t="str">
        <f t="shared" si="1"/>
        <v/>
      </c>
      <c r="P15" s="23" t="str">
        <f>IF('申込一覧表(女子)'!P23="","",'申込一覧表(女子)'!$D$3&amp;'申込一覧表(女子)'!P23)</f>
        <v/>
      </c>
      <c r="Q15" s="16" t="str">
        <f>IF('申込一覧表(女子)'!T23="","",IF('申込一覧表(女子)'!T23="A1",'申込一覧表(女子)'!$D$35,IF('申込一覧表(女子)'!T23="B1",'申込一覧表(女子)'!$D$36,IF('申込一覧表(女子)'!T23="C1",'申込一覧表(女子)'!$D$37,IF('申込一覧表(女子)'!T23="D1",'申込一覧表(女子)'!$D$38,IF('申込一覧表(女子)'!T23="E1",'申込一覧表(女子)'!$D$39,""))))))</f>
        <v/>
      </c>
    </row>
    <row r="16" spans="1:17" x14ac:dyDescent="0.25">
      <c r="A16">
        <f>'申込一覧表(女子)'!B24</f>
        <v>0</v>
      </c>
      <c r="B16">
        <f>'申込一覧表(女子)'!C24</f>
        <v>0</v>
      </c>
      <c r="C16">
        <f>'申込一覧表(女子)'!D24</f>
        <v>0</v>
      </c>
      <c r="D16" t="str">
        <f>IF(B16=0,"","20"&amp;'申込一覧表(女子)'!E24)</f>
        <v/>
      </c>
      <c r="E16" t="str">
        <f>IF('申込一覧表(女子)'!C24=0,"",'申込一覧表(女子)'!$D$3)</f>
        <v/>
      </c>
      <c r="F16">
        <f>'申込一覧表(女子)'!F24</f>
        <v>0</v>
      </c>
      <c r="G16" s="15" t="str">
        <f>IF('申込一覧表(女子)'!$G24="","",'申込一覧表(女子)'!$D$3&amp;'申込一覧表(女子)'!$G24)</f>
        <v/>
      </c>
      <c r="H16" s="15" t="str">
        <f>IF('申込一覧表(女子)'!$I24="","",'申込一覧表(女子)'!$I24)</f>
        <v/>
      </c>
      <c r="I16" s="16">
        <f>IF(H16=0,"",'申込一覧表(女子)'!$J24)</f>
        <v>0</v>
      </c>
      <c r="J16" s="15" t="str">
        <f>IF('申込一覧表(女子)'!$M24="","",'申込一覧表(女子)'!$M24)</f>
        <v/>
      </c>
      <c r="K16" s="16">
        <f>IF(J16=0,"",'申込一覧表(女子)'!$N24)</f>
        <v>0</v>
      </c>
      <c r="L16" s="15" t="str">
        <f t="shared" si="0"/>
        <v/>
      </c>
      <c r="M16" s="23" t="str">
        <f>IF('申込一覧表(女子)'!O24="","",'申込一覧表(女子)'!$D$3&amp;'申込一覧表(女子)'!O24)</f>
        <v/>
      </c>
      <c r="N16" s="16" t="str">
        <f>IF('申込一覧表(女子)'!S24="","",IF('申込一覧表(女子)'!S24="A1",'申込一覧表(女子)'!$C$35,IF('申込一覧表(女子)'!S24="B1",'申込一覧表(女子)'!$C$36,IF('申込一覧表(女子)'!S24="C1",'申込一覧表(女子)'!$C$37,IF('申込一覧表(女子)'!S24="D1",'申込一覧表(女子)'!$C$38,IF('申込一覧表(女子)'!S24="E1",'申込一覧表(女子)'!$C$39,""))))))</f>
        <v/>
      </c>
      <c r="O16" s="15" t="str">
        <f t="shared" si="1"/>
        <v/>
      </c>
      <c r="P16" s="23" t="str">
        <f>IF('申込一覧表(女子)'!P24="","",'申込一覧表(女子)'!$D$3&amp;'申込一覧表(女子)'!P24)</f>
        <v/>
      </c>
      <c r="Q16" s="16" t="str">
        <f>IF('申込一覧表(女子)'!T24="","",IF('申込一覧表(女子)'!T24="A1",'申込一覧表(女子)'!$D$35,IF('申込一覧表(女子)'!T24="B1",'申込一覧表(女子)'!$D$36,IF('申込一覧表(女子)'!T24="C1",'申込一覧表(女子)'!$D$37,IF('申込一覧表(女子)'!T24="D1",'申込一覧表(女子)'!$D$38,IF('申込一覧表(女子)'!T24="E1",'申込一覧表(女子)'!$D$39,""))))))</f>
        <v/>
      </c>
    </row>
    <row r="17" spans="1:17" x14ac:dyDescent="0.25">
      <c r="A17">
        <f>'申込一覧表(女子)'!B25</f>
        <v>0</v>
      </c>
      <c r="B17">
        <f>'申込一覧表(女子)'!C25</f>
        <v>0</v>
      </c>
      <c r="C17">
        <f>'申込一覧表(女子)'!D25</f>
        <v>0</v>
      </c>
      <c r="D17" t="str">
        <f>IF(B17=0,"","20"&amp;'申込一覧表(女子)'!E25)</f>
        <v/>
      </c>
      <c r="E17" t="str">
        <f>IF('申込一覧表(女子)'!C25=0,"",'申込一覧表(女子)'!$D$3)</f>
        <v/>
      </c>
      <c r="F17">
        <f>'申込一覧表(女子)'!F25</f>
        <v>0</v>
      </c>
      <c r="G17" s="15" t="str">
        <f>IF('申込一覧表(女子)'!$G25="","",'申込一覧表(女子)'!$D$3&amp;'申込一覧表(女子)'!$G25)</f>
        <v/>
      </c>
      <c r="H17" s="15" t="str">
        <f>IF('申込一覧表(女子)'!$I25="","",'申込一覧表(女子)'!$I25)</f>
        <v/>
      </c>
      <c r="I17" s="16">
        <f>IF(H17=0,"",'申込一覧表(女子)'!$J25)</f>
        <v>0</v>
      </c>
      <c r="J17" s="15" t="str">
        <f>IF('申込一覧表(女子)'!$M25="","",'申込一覧表(女子)'!$M25)</f>
        <v/>
      </c>
      <c r="K17" s="16">
        <f>IF(J17=0,"",'申込一覧表(女子)'!$N25)</f>
        <v>0</v>
      </c>
      <c r="L17" s="15" t="str">
        <f t="shared" si="0"/>
        <v/>
      </c>
      <c r="M17" s="23" t="str">
        <f>IF('申込一覧表(女子)'!O25="","",'申込一覧表(女子)'!$D$3&amp;'申込一覧表(女子)'!O25)</f>
        <v/>
      </c>
      <c r="N17" s="16" t="str">
        <f>IF('申込一覧表(女子)'!S25="","",IF('申込一覧表(女子)'!S25="A1",'申込一覧表(女子)'!$C$35,IF('申込一覧表(女子)'!S25="B1",'申込一覧表(女子)'!$C$36,IF('申込一覧表(女子)'!S25="C1",'申込一覧表(女子)'!$C$37,IF('申込一覧表(女子)'!S25="D1",'申込一覧表(女子)'!$C$38,IF('申込一覧表(女子)'!S25="E1",'申込一覧表(女子)'!$C$39,""))))))</f>
        <v/>
      </c>
      <c r="O17" s="15" t="str">
        <f t="shared" si="1"/>
        <v/>
      </c>
      <c r="P17" s="23" t="str">
        <f>IF('申込一覧表(女子)'!P25="","",'申込一覧表(女子)'!$D$3&amp;'申込一覧表(女子)'!P25)</f>
        <v/>
      </c>
      <c r="Q17" s="16" t="str">
        <f>IF('申込一覧表(女子)'!T25="","",IF('申込一覧表(女子)'!T25="A1",'申込一覧表(女子)'!$D$35,IF('申込一覧表(女子)'!T25="B1",'申込一覧表(女子)'!$D$36,IF('申込一覧表(女子)'!T25="C1",'申込一覧表(女子)'!$D$37,IF('申込一覧表(女子)'!T25="D1",'申込一覧表(女子)'!$D$38,IF('申込一覧表(女子)'!T25="E1",'申込一覧表(女子)'!$D$39,""))))))</f>
        <v/>
      </c>
    </row>
    <row r="18" spans="1:17" x14ac:dyDescent="0.25">
      <c r="A18">
        <f>'申込一覧表(女子)'!B26</f>
        <v>0</v>
      </c>
      <c r="B18">
        <f>'申込一覧表(女子)'!C26</f>
        <v>0</v>
      </c>
      <c r="C18">
        <f>'申込一覧表(女子)'!D26</f>
        <v>0</v>
      </c>
      <c r="D18" t="str">
        <f>IF(B18=0,"","20"&amp;'申込一覧表(女子)'!E26)</f>
        <v/>
      </c>
      <c r="E18" t="str">
        <f>IF('申込一覧表(女子)'!C26=0,"",'申込一覧表(女子)'!$D$3)</f>
        <v/>
      </c>
      <c r="F18">
        <f>'申込一覧表(女子)'!F26</f>
        <v>0</v>
      </c>
      <c r="G18" s="15" t="str">
        <f>IF('申込一覧表(女子)'!$G26="","",'申込一覧表(女子)'!$D$3&amp;'申込一覧表(女子)'!$G26)</f>
        <v/>
      </c>
      <c r="H18" s="15" t="str">
        <f>IF('申込一覧表(女子)'!$I26="","",'申込一覧表(女子)'!$I26)</f>
        <v/>
      </c>
      <c r="I18" s="16">
        <f>IF(H18=0,"",'申込一覧表(女子)'!$J26)</f>
        <v>0</v>
      </c>
      <c r="J18" s="15" t="str">
        <f>IF('申込一覧表(女子)'!$M26="","",'申込一覧表(女子)'!$M26)</f>
        <v/>
      </c>
      <c r="K18" s="16">
        <f>IF(J18=0,"",'申込一覧表(女子)'!$N26)</f>
        <v>0</v>
      </c>
      <c r="L18" s="15" t="str">
        <f t="shared" si="0"/>
        <v/>
      </c>
      <c r="M18" s="23" t="str">
        <f>IF('申込一覧表(女子)'!O26="","",'申込一覧表(女子)'!$D$3&amp;'申込一覧表(女子)'!O26)</f>
        <v/>
      </c>
      <c r="N18" s="16" t="str">
        <f>IF('申込一覧表(女子)'!S26="","",IF('申込一覧表(女子)'!S26="A1",'申込一覧表(女子)'!$C$35,IF('申込一覧表(女子)'!S26="B1",'申込一覧表(女子)'!$C$36,IF('申込一覧表(女子)'!S26="C1",'申込一覧表(女子)'!$C$37,IF('申込一覧表(女子)'!S26="D1",'申込一覧表(女子)'!$C$38,IF('申込一覧表(女子)'!S26="E1",'申込一覧表(女子)'!$C$39,""))))))</f>
        <v/>
      </c>
      <c r="O18" s="15" t="str">
        <f t="shared" si="1"/>
        <v/>
      </c>
      <c r="P18" s="23" t="str">
        <f>IF('申込一覧表(女子)'!P26="","",'申込一覧表(女子)'!$D$3&amp;'申込一覧表(女子)'!P26)</f>
        <v/>
      </c>
      <c r="Q18" s="16" t="str">
        <f>IF('申込一覧表(女子)'!T26="","",IF('申込一覧表(女子)'!T26="A1",'申込一覧表(女子)'!$D$35,IF('申込一覧表(女子)'!T26="B1",'申込一覧表(女子)'!$D$36,IF('申込一覧表(女子)'!T26="C1",'申込一覧表(女子)'!$D$37,IF('申込一覧表(女子)'!T26="D1",'申込一覧表(女子)'!$D$38,IF('申込一覧表(女子)'!T26="E1",'申込一覧表(女子)'!$D$39,""))))))</f>
        <v/>
      </c>
    </row>
    <row r="19" spans="1:17" x14ac:dyDescent="0.25">
      <c r="A19">
        <f>'申込一覧表(女子)'!B27</f>
        <v>0</v>
      </c>
      <c r="B19">
        <f>'申込一覧表(女子)'!C27</f>
        <v>0</v>
      </c>
      <c r="C19">
        <f>'申込一覧表(女子)'!D27</f>
        <v>0</v>
      </c>
      <c r="D19" t="str">
        <f>IF(B19=0,"","20"&amp;'申込一覧表(女子)'!E27)</f>
        <v/>
      </c>
      <c r="E19" t="str">
        <f>IF('申込一覧表(女子)'!C27=0,"",'申込一覧表(女子)'!$D$3)</f>
        <v/>
      </c>
      <c r="F19">
        <f>'申込一覧表(女子)'!F27</f>
        <v>0</v>
      </c>
      <c r="G19" s="15" t="str">
        <f>IF('申込一覧表(女子)'!$G27="","",'申込一覧表(女子)'!$D$3&amp;'申込一覧表(女子)'!$G27)</f>
        <v/>
      </c>
      <c r="H19" s="15" t="str">
        <f>IF('申込一覧表(女子)'!$I27="","",'申込一覧表(女子)'!$I27)</f>
        <v/>
      </c>
      <c r="I19" s="16">
        <f>IF(H19=0,"",'申込一覧表(女子)'!$J27)</f>
        <v>0</v>
      </c>
      <c r="J19" s="15" t="str">
        <f>IF('申込一覧表(女子)'!$M27="","",'申込一覧表(女子)'!$M27)</f>
        <v/>
      </c>
      <c r="K19" s="16">
        <f>IF(J19=0,"",'申込一覧表(女子)'!$N27)</f>
        <v>0</v>
      </c>
      <c r="L19" s="15" t="str">
        <f t="shared" si="0"/>
        <v/>
      </c>
      <c r="M19" s="23" t="str">
        <f>IF('申込一覧表(女子)'!O27="","",'申込一覧表(女子)'!$D$3&amp;'申込一覧表(女子)'!O27)</f>
        <v/>
      </c>
      <c r="N19" s="16" t="str">
        <f>IF('申込一覧表(女子)'!S27="","",IF('申込一覧表(女子)'!S27="A1",'申込一覧表(女子)'!$C$35,IF('申込一覧表(女子)'!S27="B1",'申込一覧表(女子)'!$C$36,IF('申込一覧表(女子)'!S27="C1",'申込一覧表(女子)'!$C$37,IF('申込一覧表(女子)'!S27="D1",'申込一覧表(女子)'!$C$38,IF('申込一覧表(女子)'!S27="E1",'申込一覧表(女子)'!$C$39,""))))))</f>
        <v/>
      </c>
      <c r="O19" s="15" t="str">
        <f t="shared" si="1"/>
        <v/>
      </c>
      <c r="P19" s="23" t="str">
        <f>IF('申込一覧表(女子)'!P27="","",'申込一覧表(女子)'!$D$3&amp;'申込一覧表(女子)'!P27)</f>
        <v/>
      </c>
      <c r="Q19" s="16" t="str">
        <f>IF('申込一覧表(女子)'!T27="","",IF('申込一覧表(女子)'!T27="A1",'申込一覧表(女子)'!$D$35,IF('申込一覧表(女子)'!T27="B1",'申込一覧表(女子)'!$D$36,IF('申込一覧表(女子)'!T27="C1",'申込一覧表(女子)'!$D$37,IF('申込一覧表(女子)'!T27="D1",'申込一覧表(女子)'!$D$38,IF('申込一覧表(女子)'!T27="E1",'申込一覧表(女子)'!$D$39,""))))))</f>
        <v/>
      </c>
    </row>
    <row r="20" spans="1:17" x14ac:dyDescent="0.25">
      <c r="A20">
        <f>'申込一覧表(女子)'!B28</f>
        <v>0</v>
      </c>
      <c r="B20">
        <f>'申込一覧表(女子)'!C28</f>
        <v>0</v>
      </c>
      <c r="C20">
        <f>'申込一覧表(女子)'!D28</f>
        <v>0</v>
      </c>
      <c r="D20" t="str">
        <f>IF(B20=0,"","20"&amp;'申込一覧表(女子)'!E28)</f>
        <v/>
      </c>
      <c r="E20" t="str">
        <f>IF('申込一覧表(女子)'!C28=0,"",'申込一覧表(女子)'!$D$3)</f>
        <v/>
      </c>
      <c r="F20">
        <f>'申込一覧表(女子)'!F28</f>
        <v>0</v>
      </c>
      <c r="G20" s="15" t="str">
        <f>IF('申込一覧表(女子)'!$G28="","",'申込一覧表(女子)'!$D$3&amp;'申込一覧表(女子)'!$G28)</f>
        <v/>
      </c>
      <c r="H20" s="15" t="str">
        <f>IF('申込一覧表(女子)'!$I28="","",'申込一覧表(女子)'!$I28)</f>
        <v/>
      </c>
      <c r="I20" s="16">
        <f>IF(H20=0,"",'申込一覧表(女子)'!$J28)</f>
        <v>0</v>
      </c>
      <c r="J20" s="15" t="str">
        <f>IF('申込一覧表(女子)'!$M28="","",'申込一覧表(女子)'!$M28)</f>
        <v/>
      </c>
      <c r="K20" s="16">
        <f>IF(J20=0,"",'申込一覧表(女子)'!$N28)</f>
        <v>0</v>
      </c>
      <c r="L20" s="15" t="str">
        <f t="shared" si="0"/>
        <v/>
      </c>
      <c r="M20" s="23" t="str">
        <f>IF('申込一覧表(女子)'!O28="","",'申込一覧表(女子)'!$D$3&amp;'申込一覧表(女子)'!O28)</f>
        <v/>
      </c>
      <c r="N20" s="16" t="str">
        <f>IF('申込一覧表(女子)'!S28="","",IF('申込一覧表(女子)'!S28="A1",'申込一覧表(女子)'!$C$35,IF('申込一覧表(女子)'!S28="B1",'申込一覧表(女子)'!$C$36,IF('申込一覧表(女子)'!S28="C1",'申込一覧表(女子)'!$C$37,IF('申込一覧表(女子)'!S28="D1",'申込一覧表(女子)'!$C$38,IF('申込一覧表(女子)'!S28="E1",'申込一覧表(女子)'!$C$39,""))))))</f>
        <v/>
      </c>
      <c r="O20" s="15" t="str">
        <f t="shared" si="1"/>
        <v/>
      </c>
      <c r="P20" s="23" t="str">
        <f>IF('申込一覧表(女子)'!P28="","",'申込一覧表(女子)'!$D$3&amp;'申込一覧表(女子)'!P28)</f>
        <v/>
      </c>
      <c r="Q20" s="16" t="str">
        <f>IF('申込一覧表(女子)'!T28="","",IF('申込一覧表(女子)'!T28="A1",'申込一覧表(女子)'!$D$35,IF('申込一覧表(女子)'!T28="B1",'申込一覧表(女子)'!$D$36,IF('申込一覧表(女子)'!T28="C1",'申込一覧表(女子)'!$D$37,IF('申込一覧表(女子)'!T28="D1",'申込一覧表(女子)'!$D$38,IF('申込一覧表(女子)'!T28="E1",'申込一覧表(女子)'!$D$39,""))))))</f>
        <v/>
      </c>
    </row>
    <row r="21" spans="1:17" x14ac:dyDescent="0.25">
      <c r="A21">
        <f>'申込一覧表(女子)'!B29</f>
        <v>0</v>
      </c>
      <c r="B21">
        <f>'申込一覧表(女子)'!C29</f>
        <v>0</v>
      </c>
      <c r="C21">
        <f>'申込一覧表(女子)'!D29</f>
        <v>0</v>
      </c>
      <c r="D21" t="str">
        <f>IF(B21=0,"","20"&amp;'申込一覧表(女子)'!E29)</f>
        <v/>
      </c>
      <c r="E21" t="str">
        <f>IF('申込一覧表(女子)'!C29=0,"",'申込一覧表(女子)'!$D$3)</f>
        <v/>
      </c>
      <c r="F21">
        <f>'申込一覧表(女子)'!F29</f>
        <v>0</v>
      </c>
      <c r="G21" s="15" t="str">
        <f>IF('申込一覧表(女子)'!$G29="","",'申込一覧表(女子)'!$D$3&amp;'申込一覧表(女子)'!$G29)</f>
        <v/>
      </c>
      <c r="H21" s="15" t="str">
        <f>IF('申込一覧表(女子)'!$I29="","",'申込一覧表(女子)'!$I29)</f>
        <v/>
      </c>
      <c r="I21" s="16">
        <f>IF(H21=0,"",'申込一覧表(女子)'!$J29)</f>
        <v>0</v>
      </c>
      <c r="J21" s="15" t="str">
        <f>IF('申込一覧表(女子)'!$M29="","",'申込一覧表(女子)'!$M29)</f>
        <v/>
      </c>
      <c r="K21" s="16">
        <f>IF(J21=0,"",'申込一覧表(女子)'!$N29)</f>
        <v>0</v>
      </c>
      <c r="L21" s="15" t="str">
        <f t="shared" si="0"/>
        <v/>
      </c>
      <c r="M21" s="23" t="str">
        <f>IF('申込一覧表(女子)'!O29="","",'申込一覧表(女子)'!$D$3&amp;'申込一覧表(女子)'!O29)</f>
        <v/>
      </c>
      <c r="N21" s="16" t="str">
        <f>IF('申込一覧表(女子)'!S29="","",IF('申込一覧表(女子)'!S29="A1",'申込一覧表(女子)'!$C$35,IF('申込一覧表(女子)'!S29="B1",'申込一覧表(女子)'!$C$36,IF('申込一覧表(女子)'!S29="C1",'申込一覧表(女子)'!$C$37,IF('申込一覧表(女子)'!S29="D1",'申込一覧表(女子)'!$C$38,IF('申込一覧表(女子)'!S29="E1",'申込一覧表(女子)'!$C$39,""))))))</f>
        <v/>
      </c>
      <c r="O21" s="15" t="str">
        <f t="shared" si="1"/>
        <v/>
      </c>
      <c r="P21" s="23" t="str">
        <f>IF('申込一覧表(女子)'!P29="","",'申込一覧表(女子)'!$D$3&amp;'申込一覧表(女子)'!P29)</f>
        <v/>
      </c>
      <c r="Q21" s="16" t="str">
        <f>IF('申込一覧表(女子)'!T29="","",IF('申込一覧表(女子)'!T29="A1",'申込一覧表(女子)'!$D$35,IF('申込一覧表(女子)'!T29="B1",'申込一覧表(女子)'!$D$36,IF('申込一覧表(女子)'!T29="C1",'申込一覧表(女子)'!$D$37,IF('申込一覧表(女子)'!T29="D1",'申込一覧表(女子)'!$D$38,IF('申込一覧表(女子)'!T29="E1",'申込一覧表(女子)'!$D$39,""))))))</f>
        <v/>
      </c>
    </row>
    <row r="22" spans="1:17" x14ac:dyDescent="0.25">
      <c r="A22">
        <f>'申込一覧表(女子)'!B30</f>
        <v>0</v>
      </c>
      <c r="B22">
        <f>'申込一覧表(女子)'!C30</f>
        <v>0</v>
      </c>
      <c r="C22">
        <f>'申込一覧表(女子)'!D30</f>
        <v>0</v>
      </c>
      <c r="D22" t="str">
        <f>IF(B22=0,"","20"&amp;'申込一覧表(女子)'!E30)</f>
        <v/>
      </c>
      <c r="E22" t="str">
        <f>IF('申込一覧表(女子)'!C30=0,"",'申込一覧表(女子)'!$D$3)</f>
        <v/>
      </c>
      <c r="F22">
        <f>'申込一覧表(女子)'!F30</f>
        <v>0</v>
      </c>
      <c r="G22" s="15" t="str">
        <f>IF('申込一覧表(女子)'!$G30="","",'申込一覧表(女子)'!$D$3&amp;'申込一覧表(女子)'!$G30)</f>
        <v/>
      </c>
      <c r="H22" s="15" t="str">
        <f>IF('申込一覧表(女子)'!$I30="","",'申込一覧表(女子)'!$I30)</f>
        <v/>
      </c>
      <c r="I22" s="16">
        <f>IF(H22=0,"",'申込一覧表(女子)'!$J30)</f>
        <v>0</v>
      </c>
      <c r="J22" s="15" t="str">
        <f>IF('申込一覧表(女子)'!$M30="","",'申込一覧表(女子)'!$M30)</f>
        <v/>
      </c>
      <c r="K22" s="16">
        <f>IF(J22=0,"",'申込一覧表(女子)'!$N30)</f>
        <v>0</v>
      </c>
      <c r="L22" s="15" t="str">
        <f t="shared" si="0"/>
        <v/>
      </c>
      <c r="M22" s="23" t="str">
        <f>IF('申込一覧表(女子)'!O30="","",'申込一覧表(女子)'!$D$3&amp;'申込一覧表(女子)'!O30)</f>
        <v/>
      </c>
      <c r="N22" s="16" t="str">
        <f>IF('申込一覧表(女子)'!S30="","",IF('申込一覧表(女子)'!S30="A1",'申込一覧表(女子)'!$C$35,IF('申込一覧表(女子)'!S30="B1",'申込一覧表(女子)'!$C$36,IF('申込一覧表(女子)'!S30="C1",'申込一覧表(女子)'!$C$37,IF('申込一覧表(女子)'!S30="D1",'申込一覧表(女子)'!$C$38,IF('申込一覧表(女子)'!S30="E1",'申込一覧表(女子)'!$C$39,""))))))</f>
        <v/>
      </c>
      <c r="O22" s="15" t="str">
        <f t="shared" si="1"/>
        <v/>
      </c>
      <c r="P22" s="23" t="str">
        <f>IF('申込一覧表(女子)'!P30="","",'申込一覧表(女子)'!$D$3&amp;'申込一覧表(女子)'!P30)</f>
        <v/>
      </c>
      <c r="Q22" s="16" t="str">
        <f>IF('申込一覧表(女子)'!T30="","",IF('申込一覧表(女子)'!T30="A1",'申込一覧表(女子)'!$D$35,IF('申込一覧表(女子)'!T30="B1",'申込一覧表(女子)'!$D$36,IF('申込一覧表(女子)'!T30="C1",'申込一覧表(女子)'!$D$37,IF('申込一覧表(女子)'!T30="D1",'申込一覧表(女子)'!$D$38,IF('申込一覧表(女子)'!T30="E1",'申込一覧表(女子)'!$D$39,""))))))</f>
        <v/>
      </c>
    </row>
    <row r="23" spans="1:17" x14ac:dyDescent="0.25">
      <c r="A23">
        <f>'申込一覧表(女子)'!B31</f>
        <v>0</v>
      </c>
      <c r="B23">
        <f>'申込一覧表(女子)'!C31</f>
        <v>0</v>
      </c>
      <c r="C23">
        <f>'申込一覧表(女子)'!D31</f>
        <v>0</v>
      </c>
      <c r="D23" t="str">
        <f>IF(B23=0,"","20"&amp;'申込一覧表(女子)'!E31)</f>
        <v/>
      </c>
      <c r="E23" t="str">
        <f>IF('申込一覧表(女子)'!C31=0,"",'申込一覧表(女子)'!$D$3)</f>
        <v/>
      </c>
      <c r="F23">
        <f>'申込一覧表(女子)'!F31</f>
        <v>0</v>
      </c>
      <c r="G23" s="15" t="str">
        <f>IF('申込一覧表(女子)'!$G31="","",'申込一覧表(女子)'!$D$3&amp;'申込一覧表(女子)'!$G31)</f>
        <v/>
      </c>
      <c r="H23" s="15" t="str">
        <f>IF('申込一覧表(女子)'!$I31="","",'申込一覧表(女子)'!$I31)</f>
        <v/>
      </c>
      <c r="I23" s="16">
        <f>IF(H23=0,"",'申込一覧表(女子)'!$J31)</f>
        <v>0</v>
      </c>
      <c r="J23" s="15" t="str">
        <f>IF('申込一覧表(女子)'!$M31="","",'申込一覧表(女子)'!$M31)</f>
        <v/>
      </c>
      <c r="K23" s="16">
        <f>IF(J23=0,"",'申込一覧表(女子)'!$N31)</f>
        <v>0</v>
      </c>
      <c r="L23" s="15" t="str">
        <f t="shared" si="0"/>
        <v/>
      </c>
      <c r="M23" s="23" t="str">
        <f>IF('申込一覧表(女子)'!O31="","",'申込一覧表(女子)'!$D$3&amp;'申込一覧表(女子)'!O31)</f>
        <v/>
      </c>
      <c r="N23" s="16" t="str">
        <f>IF('申込一覧表(女子)'!S31="","",IF('申込一覧表(女子)'!S31="A1",'申込一覧表(女子)'!$C$35,IF('申込一覧表(女子)'!S31="B1",'申込一覧表(女子)'!$C$36,IF('申込一覧表(女子)'!S31="C1",'申込一覧表(女子)'!$C$37,IF('申込一覧表(女子)'!S31="D1",'申込一覧表(女子)'!$C$38,IF('申込一覧表(女子)'!S31="E1",'申込一覧表(女子)'!$C$39,""))))))</f>
        <v/>
      </c>
      <c r="O23" s="15" t="str">
        <f t="shared" si="1"/>
        <v/>
      </c>
      <c r="P23" s="23" t="str">
        <f>IF('申込一覧表(女子)'!P31="","",'申込一覧表(女子)'!$D$3&amp;'申込一覧表(女子)'!P31)</f>
        <v/>
      </c>
      <c r="Q23" s="16" t="str">
        <f>IF('申込一覧表(女子)'!T31="","",IF('申込一覧表(女子)'!T31="A1",'申込一覧表(女子)'!$D$35,IF('申込一覧表(女子)'!T31="B1",'申込一覧表(女子)'!$D$36,IF('申込一覧表(女子)'!T31="C1",'申込一覧表(女子)'!$D$37,IF('申込一覧表(女子)'!T31="D1",'申込一覧表(女子)'!$D$38,IF('申込一覧表(女子)'!T31="E1",'申込一覧表(女子)'!$D$39,""))))))</f>
        <v/>
      </c>
    </row>
    <row r="24" spans="1:17" x14ac:dyDescent="0.25">
      <c r="A24">
        <f>'申込一覧表(女子)'!B32</f>
        <v>0</v>
      </c>
      <c r="B24">
        <f>'申込一覧表(女子)'!C32</f>
        <v>0</v>
      </c>
      <c r="C24">
        <f>'申込一覧表(女子)'!D32</f>
        <v>0</v>
      </c>
      <c r="D24" t="str">
        <f>IF(B24=0,"","20"&amp;'申込一覧表(女子)'!E32)</f>
        <v/>
      </c>
      <c r="E24" t="str">
        <f>IF('申込一覧表(女子)'!C32=0,"",'申込一覧表(女子)'!$D$3)</f>
        <v/>
      </c>
      <c r="F24">
        <f>'申込一覧表(女子)'!F32</f>
        <v>0</v>
      </c>
      <c r="G24" s="15" t="str">
        <f>IF('申込一覧表(女子)'!$G32="","",'申込一覧表(女子)'!$D$3&amp;'申込一覧表(女子)'!$G32)</f>
        <v/>
      </c>
      <c r="H24" s="15" t="str">
        <f>IF('申込一覧表(女子)'!$I32="","",'申込一覧表(女子)'!$I32)</f>
        <v/>
      </c>
      <c r="I24" s="16">
        <f>IF(H24=0,"",'申込一覧表(女子)'!$J32)</f>
        <v>0</v>
      </c>
      <c r="J24" s="15" t="str">
        <f>IF('申込一覧表(女子)'!$M32="","",'申込一覧表(女子)'!$M32)</f>
        <v/>
      </c>
      <c r="K24" s="16">
        <f>IF(J24=0,"",'申込一覧表(女子)'!$N32)</f>
        <v>0</v>
      </c>
      <c r="L24" s="15" t="str">
        <f t="shared" si="0"/>
        <v/>
      </c>
      <c r="M24" s="23" t="str">
        <f>IF('申込一覧表(女子)'!O32="","",'申込一覧表(女子)'!$D$3&amp;'申込一覧表(女子)'!O32)</f>
        <v/>
      </c>
      <c r="N24" s="16" t="str">
        <f>IF('申込一覧表(女子)'!S32="","",IF('申込一覧表(女子)'!S32="A1",'申込一覧表(女子)'!$C$35,IF('申込一覧表(女子)'!S32="B1",'申込一覧表(女子)'!$C$36,IF('申込一覧表(女子)'!S32="C1",'申込一覧表(女子)'!$C$37,IF('申込一覧表(女子)'!S32="D1",'申込一覧表(女子)'!$C$38,IF('申込一覧表(女子)'!S32="E1",'申込一覧表(女子)'!$C$39,""))))))</f>
        <v/>
      </c>
      <c r="O24" s="15" t="str">
        <f t="shared" si="1"/>
        <v/>
      </c>
      <c r="P24" s="23" t="str">
        <f>IF('申込一覧表(女子)'!P32="","",'申込一覧表(女子)'!$D$3&amp;'申込一覧表(女子)'!P32)</f>
        <v/>
      </c>
      <c r="Q24" s="16" t="str">
        <f>IF('申込一覧表(女子)'!T32="","",IF('申込一覧表(女子)'!T32="A1",'申込一覧表(女子)'!$D$35,IF('申込一覧表(女子)'!T32="B1",'申込一覧表(女子)'!$D$36,IF('申込一覧表(女子)'!T32="C1",'申込一覧表(女子)'!$D$37,IF('申込一覧表(女子)'!T32="D1",'申込一覧表(女子)'!$D$38,IF('申込一覧表(女子)'!T32="E1",'申込一覧表(女子)'!$D$39,""))))))</f>
        <v/>
      </c>
    </row>
    <row r="25" spans="1:17" x14ac:dyDescent="0.25">
      <c r="A25" t="e">
        <f>'申込一覧表(女子)'!#REF!</f>
        <v>#REF!</v>
      </c>
      <c r="B25" t="e">
        <f>'申込一覧表(女子)'!#REF!</f>
        <v>#REF!</v>
      </c>
      <c r="C25" t="e">
        <f>'申込一覧表(女子)'!#REF!</f>
        <v>#REF!</v>
      </c>
      <c r="D25" t="e">
        <f>IF(B25=0,"","20"&amp;'申込一覧表(女子)'!#REF!)</f>
        <v>#REF!</v>
      </c>
      <c r="E25" t="e">
        <f>IF('申込一覧表(女子)'!#REF!=0,"",'申込一覧表(女子)'!$D$3)</f>
        <v>#REF!</v>
      </c>
      <c r="F25" t="e">
        <f>'申込一覧表(女子)'!#REF!</f>
        <v>#REF!</v>
      </c>
      <c r="G25" s="15" t="e">
        <f>IF('申込一覧表(女子)'!#REF!="","",'申込一覧表(女子)'!$D$3&amp;'申込一覧表(女子)'!#REF!)</f>
        <v>#REF!</v>
      </c>
      <c r="H25" s="15" t="e">
        <f>IF('申込一覧表(女子)'!#REF!="","",'申込一覧表(女子)'!#REF!)</f>
        <v>#REF!</v>
      </c>
      <c r="I25" s="16" t="e">
        <f>IF(H25=0,"",'申込一覧表(女子)'!#REF!)</f>
        <v>#REF!</v>
      </c>
      <c r="J25" s="15" t="e">
        <f>IF('申込一覧表(女子)'!#REF!="","",'申込一覧表(女子)'!#REF!)</f>
        <v>#REF!</v>
      </c>
      <c r="K25" s="16" t="e">
        <f>IF(J25=0,"",'申込一覧表(女子)'!#REF!)</f>
        <v>#REF!</v>
      </c>
      <c r="L25" s="15" t="e">
        <f t="shared" si="0"/>
        <v>#REF!</v>
      </c>
      <c r="M25" s="23" t="e">
        <f>IF('申込一覧表(女子)'!#REF!="","",'申込一覧表(女子)'!$D$3&amp;'申込一覧表(女子)'!#REF!)</f>
        <v>#REF!</v>
      </c>
      <c r="N25" s="16" t="e">
        <f>IF('申込一覧表(女子)'!#REF!="","",IF('申込一覧表(女子)'!#REF!="A1",'申込一覧表(女子)'!$C$35,IF('申込一覧表(女子)'!#REF!="B1",'申込一覧表(女子)'!$C$36,IF('申込一覧表(女子)'!#REF!="C1",'申込一覧表(女子)'!$C$37,IF('申込一覧表(女子)'!#REF!="D1",'申込一覧表(女子)'!$C$38,IF('申込一覧表(女子)'!#REF!="E1",'申込一覧表(女子)'!$C$39,""))))))</f>
        <v>#REF!</v>
      </c>
      <c r="O25" s="15" t="e">
        <f t="shared" si="1"/>
        <v>#REF!</v>
      </c>
      <c r="P25" s="23" t="e">
        <f>IF('申込一覧表(女子)'!#REF!="","",'申込一覧表(女子)'!$D$3&amp;'申込一覧表(女子)'!#REF!)</f>
        <v>#REF!</v>
      </c>
      <c r="Q25" s="16" t="e">
        <f>IF('申込一覧表(女子)'!#REF!="","",IF('申込一覧表(女子)'!#REF!="A1",'申込一覧表(女子)'!$D$35,IF('申込一覧表(女子)'!#REF!="B1",'申込一覧表(女子)'!$D$36,IF('申込一覧表(女子)'!#REF!="C1",'申込一覧表(女子)'!$D$37,IF('申込一覧表(女子)'!#REF!="D1",'申込一覧表(女子)'!$D$38,IF('申込一覧表(女子)'!#REF!="E1",'申込一覧表(女子)'!$D$39,""))))))</f>
        <v>#REF!</v>
      </c>
    </row>
    <row r="26" spans="1:17" x14ac:dyDescent="0.25">
      <c r="A26" t="e">
        <f>'申込一覧表(女子)'!#REF!</f>
        <v>#REF!</v>
      </c>
      <c r="B26" t="e">
        <f>'申込一覧表(女子)'!#REF!</f>
        <v>#REF!</v>
      </c>
      <c r="C26" t="e">
        <f>'申込一覧表(女子)'!#REF!</f>
        <v>#REF!</v>
      </c>
      <c r="D26" t="e">
        <f>IF(B26=0,"","20"&amp;'申込一覧表(女子)'!#REF!)</f>
        <v>#REF!</v>
      </c>
      <c r="E26" t="e">
        <f>IF('申込一覧表(女子)'!#REF!=0,"",'申込一覧表(女子)'!$D$3)</f>
        <v>#REF!</v>
      </c>
      <c r="F26" t="e">
        <f>'申込一覧表(女子)'!#REF!</f>
        <v>#REF!</v>
      </c>
      <c r="G26" s="15" t="e">
        <f>IF('申込一覧表(女子)'!#REF!="","",'申込一覧表(女子)'!$D$3&amp;'申込一覧表(女子)'!#REF!)</f>
        <v>#REF!</v>
      </c>
      <c r="H26" s="15" t="e">
        <f>IF('申込一覧表(女子)'!#REF!="","",'申込一覧表(女子)'!#REF!)</f>
        <v>#REF!</v>
      </c>
      <c r="I26" s="16" t="e">
        <f>IF(H26=0,"",'申込一覧表(女子)'!#REF!)</f>
        <v>#REF!</v>
      </c>
      <c r="J26" s="15" t="e">
        <f>IF('申込一覧表(女子)'!#REF!="","",'申込一覧表(女子)'!#REF!)</f>
        <v>#REF!</v>
      </c>
      <c r="K26" s="16" t="e">
        <f>IF(J26=0,"",'申込一覧表(女子)'!#REF!)</f>
        <v>#REF!</v>
      </c>
      <c r="L26" s="15" t="e">
        <f t="shared" si="0"/>
        <v>#REF!</v>
      </c>
      <c r="M26" s="23" t="e">
        <f>IF('申込一覧表(女子)'!#REF!="","",'申込一覧表(女子)'!$D$3&amp;'申込一覧表(女子)'!#REF!)</f>
        <v>#REF!</v>
      </c>
      <c r="N26" s="16" t="e">
        <f>IF('申込一覧表(女子)'!#REF!="","",IF('申込一覧表(女子)'!#REF!="A1",'申込一覧表(女子)'!$C$35,IF('申込一覧表(女子)'!#REF!="B1",'申込一覧表(女子)'!$C$36,IF('申込一覧表(女子)'!#REF!="C1",'申込一覧表(女子)'!$C$37,IF('申込一覧表(女子)'!#REF!="D1",'申込一覧表(女子)'!$C$38,IF('申込一覧表(女子)'!#REF!="E1",'申込一覧表(女子)'!$C$39,""))))))</f>
        <v>#REF!</v>
      </c>
      <c r="O26" s="15" t="e">
        <f t="shared" si="1"/>
        <v>#REF!</v>
      </c>
      <c r="P26" s="23" t="e">
        <f>IF('申込一覧表(女子)'!#REF!="","",'申込一覧表(女子)'!$D$3&amp;'申込一覧表(女子)'!#REF!)</f>
        <v>#REF!</v>
      </c>
      <c r="Q26" s="16" t="e">
        <f>IF('申込一覧表(女子)'!#REF!="","",IF('申込一覧表(女子)'!#REF!="A1",'申込一覧表(女子)'!$D$35,IF('申込一覧表(女子)'!#REF!="B1",'申込一覧表(女子)'!$D$36,IF('申込一覧表(女子)'!#REF!="C1",'申込一覧表(女子)'!$D$37,IF('申込一覧表(女子)'!#REF!="D1",'申込一覧表(女子)'!$D$38,IF('申込一覧表(女子)'!#REF!="E1",'申込一覧表(女子)'!$D$39,""))))))</f>
        <v>#REF!</v>
      </c>
    </row>
    <row r="27" spans="1:17" x14ac:dyDescent="0.25">
      <c r="A27" t="e">
        <f>'申込一覧表(女子)'!#REF!</f>
        <v>#REF!</v>
      </c>
      <c r="B27" t="e">
        <f>'申込一覧表(女子)'!#REF!</f>
        <v>#REF!</v>
      </c>
      <c r="C27" t="e">
        <f>'申込一覧表(女子)'!#REF!</f>
        <v>#REF!</v>
      </c>
      <c r="D27" t="e">
        <f>IF(B27=0,"","20"&amp;'申込一覧表(女子)'!#REF!)</f>
        <v>#REF!</v>
      </c>
      <c r="E27" t="e">
        <f>IF('申込一覧表(女子)'!#REF!=0,"",'申込一覧表(女子)'!$D$3)</f>
        <v>#REF!</v>
      </c>
      <c r="F27" t="e">
        <f>'申込一覧表(女子)'!#REF!</f>
        <v>#REF!</v>
      </c>
      <c r="G27" s="15" t="e">
        <f>IF('申込一覧表(女子)'!#REF!="","",'申込一覧表(女子)'!$D$3&amp;'申込一覧表(女子)'!#REF!)</f>
        <v>#REF!</v>
      </c>
      <c r="H27" s="15" t="e">
        <f>IF('申込一覧表(女子)'!#REF!="","",'申込一覧表(女子)'!#REF!)</f>
        <v>#REF!</v>
      </c>
      <c r="I27" s="16" t="e">
        <f>IF(H27=0,"",'申込一覧表(女子)'!#REF!)</f>
        <v>#REF!</v>
      </c>
      <c r="J27" s="15" t="e">
        <f>IF('申込一覧表(女子)'!#REF!="","",'申込一覧表(女子)'!#REF!)</f>
        <v>#REF!</v>
      </c>
      <c r="K27" s="16" t="e">
        <f>IF(J27=0,"",'申込一覧表(女子)'!#REF!)</f>
        <v>#REF!</v>
      </c>
      <c r="L27" s="15" t="e">
        <f t="shared" si="0"/>
        <v>#REF!</v>
      </c>
      <c r="M27" s="23" t="e">
        <f>IF('申込一覧表(女子)'!#REF!="","",'申込一覧表(女子)'!$D$3&amp;'申込一覧表(女子)'!#REF!)</f>
        <v>#REF!</v>
      </c>
      <c r="N27" s="16" t="e">
        <f>IF('申込一覧表(女子)'!#REF!="","",IF('申込一覧表(女子)'!#REF!="A1",'申込一覧表(女子)'!$C$35,IF('申込一覧表(女子)'!#REF!="B1",'申込一覧表(女子)'!$C$36,IF('申込一覧表(女子)'!#REF!="C1",'申込一覧表(女子)'!$C$37,IF('申込一覧表(女子)'!#REF!="D1",'申込一覧表(女子)'!$C$38,IF('申込一覧表(女子)'!#REF!="E1",'申込一覧表(女子)'!$C$39,""))))))</f>
        <v>#REF!</v>
      </c>
      <c r="O27" s="15" t="e">
        <f t="shared" si="1"/>
        <v>#REF!</v>
      </c>
      <c r="P27" s="23" t="e">
        <f>IF('申込一覧表(女子)'!#REF!="","",'申込一覧表(女子)'!$D$3&amp;'申込一覧表(女子)'!#REF!)</f>
        <v>#REF!</v>
      </c>
      <c r="Q27" s="16" t="e">
        <f>IF('申込一覧表(女子)'!#REF!="","",IF('申込一覧表(女子)'!#REF!="A1",'申込一覧表(女子)'!$D$35,IF('申込一覧表(女子)'!#REF!="B1",'申込一覧表(女子)'!$D$36,IF('申込一覧表(女子)'!#REF!="C1",'申込一覧表(女子)'!$D$37,IF('申込一覧表(女子)'!#REF!="D1",'申込一覧表(女子)'!$D$38,IF('申込一覧表(女子)'!#REF!="E1",'申込一覧表(女子)'!$D$39,""))))))</f>
        <v>#REF!</v>
      </c>
    </row>
    <row r="28" spans="1:17" x14ac:dyDescent="0.25">
      <c r="A28" t="e">
        <f>'申込一覧表(女子)'!#REF!</f>
        <v>#REF!</v>
      </c>
      <c r="B28" t="e">
        <f>'申込一覧表(女子)'!#REF!</f>
        <v>#REF!</v>
      </c>
      <c r="C28" t="e">
        <f>'申込一覧表(女子)'!#REF!</f>
        <v>#REF!</v>
      </c>
      <c r="D28" t="e">
        <f>IF(B28=0,"","20"&amp;'申込一覧表(女子)'!#REF!)</f>
        <v>#REF!</v>
      </c>
      <c r="E28" t="e">
        <f>IF('申込一覧表(女子)'!#REF!=0,"",'申込一覧表(女子)'!$D$3)</f>
        <v>#REF!</v>
      </c>
      <c r="F28" t="e">
        <f>'申込一覧表(女子)'!#REF!</f>
        <v>#REF!</v>
      </c>
      <c r="G28" s="15" t="e">
        <f>IF('申込一覧表(女子)'!#REF!="","",'申込一覧表(女子)'!$D$3&amp;'申込一覧表(女子)'!#REF!)</f>
        <v>#REF!</v>
      </c>
      <c r="H28" s="15" t="e">
        <f>IF('申込一覧表(女子)'!#REF!="","",'申込一覧表(女子)'!#REF!)</f>
        <v>#REF!</v>
      </c>
      <c r="I28" s="16" t="e">
        <f>IF(H28=0,"",'申込一覧表(女子)'!#REF!)</f>
        <v>#REF!</v>
      </c>
      <c r="J28" s="15" t="e">
        <f>IF('申込一覧表(女子)'!#REF!="","",'申込一覧表(女子)'!#REF!)</f>
        <v>#REF!</v>
      </c>
      <c r="K28" s="16" t="e">
        <f>IF(J28=0,"",'申込一覧表(女子)'!#REF!)</f>
        <v>#REF!</v>
      </c>
      <c r="L28" s="15" t="e">
        <f t="shared" si="0"/>
        <v>#REF!</v>
      </c>
      <c r="M28" s="23" t="e">
        <f>IF('申込一覧表(女子)'!#REF!="","",'申込一覧表(女子)'!$D$3&amp;'申込一覧表(女子)'!#REF!)</f>
        <v>#REF!</v>
      </c>
      <c r="N28" s="16" t="e">
        <f>IF('申込一覧表(女子)'!#REF!="","",IF('申込一覧表(女子)'!#REF!="A1",'申込一覧表(女子)'!$C$35,IF('申込一覧表(女子)'!#REF!="B1",'申込一覧表(女子)'!$C$36,IF('申込一覧表(女子)'!#REF!="C1",'申込一覧表(女子)'!$C$37,IF('申込一覧表(女子)'!#REF!="D1",'申込一覧表(女子)'!$C$38,IF('申込一覧表(女子)'!#REF!="E1",'申込一覧表(女子)'!$C$39,""))))))</f>
        <v>#REF!</v>
      </c>
      <c r="O28" s="15" t="e">
        <f t="shared" si="1"/>
        <v>#REF!</v>
      </c>
      <c r="P28" s="23" t="e">
        <f>IF('申込一覧表(女子)'!#REF!="","",'申込一覧表(女子)'!$D$3&amp;'申込一覧表(女子)'!#REF!)</f>
        <v>#REF!</v>
      </c>
      <c r="Q28" s="16" t="e">
        <f>IF('申込一覧表(女子)'!#REF!="","",IF('申込一覧表(女子)'!#REF!="A1",'申込一覧表(女子)'!$D$35,IF('申込一覧表(女子)'!#REF!="B1",'申込一覧表(女子)'!$D$36,IF('申込一覧表(女子)'!#REF!="C1",'申込一覧表(女子)'!$D$37,IF('申込一覧表(女子)'!#REF!="D1",'申込一覧表(女子)'!$D$38,IF('申込一覧表(女子)'!#REF!="E1",'申込一覧表(女子)'!$D$39,""))))))</f>
        <v>#REF!</v>
      </c>
    </row>
    <row r="29" spans="1:17" x14ac:dyDescent="0.25">
      <c r="A29" t="e">
        <f>'申込一覧表(女子)'!#REF!</f>
        <v>#REF!</v>
      </c>
      <c r="B29" t="e">
        <f>'申込一覧表(女子)'!#REF!</f>
        <v>#REF!</v>
      </c>
      <c r="C29" t="e">
        <f>'申込一覧表(女子)'!#REF!</f>
        <v>#REF!</v>
      </c>
      <c r="D29" t="e">
        <f>IF(B29=0,"","20"&amp;'申込一覧表(女子)'!#REF!)</f>
        <v>#REF!</v>
      </c>
      <c r="E29" t="e">
        <f>IF('申込一覧表(女子)'!#REF!=0,"",'申込一覧表(女子)'!$D$3)</f>
        <v>#REF!</v>
      </c>
      <c r="F29" t="e">
        <f>'申込一覧表(女子)'!#REF!</f>
        <v>#REF!</v>
      </c>
      <c r="G29" s="15" t="e">
        <f>IF('申込一覧表(女子)'!#REF!="","",'申込一覧表(女子)'!$D$3&amp;'申込一覧表(女子)'!#REF!)</f>
        <v>#REF!</v>
      </c>
      <c r="H29" s="15" t="e">
        <f>IF('申込一覧表(女子)'!#REF!="","",'申込一覧表(女子)'!#REF!)</f>
        <v>#REF!</v>
      </c>
      <c r="I29" s="16" t="e">
        <f>IF(H29=0,"",'申込一覧表(女子)'!#REF!)</f>
        <v>#REF!</v>
      </c>
      <c r="J29" s="15" t="e">
        <f>IF('申込一覧表(女子)'!#REF!="","",'申込一覧表(女子)'!#REF!)</f>
        <v>#REF!</v>
      </c>
      <c r="K29" s="16" t="e">
        <f>IF(J29=0,"",'申込一覧表(女子)'!#REF!)</f>
        <v>#REF!</v>
      </c>
      <c r="L29" s="15" t="e">
        <f t="shared" si="0"/>
        <v>#REF!</v>
      </c>
      <c r="M29" s="23" t="e">
        <f>IF('申込一覧表(女子)'!#REF!="","",'申込一覧表(女子)'!$D$3&amp;'申込一覧表(女子)'!#REF!)</f>
        <v>#REF!</v>
      </c>
      <c r="N29" s="16" t="e">
        <f>IF('申込一覧表(女子)'!#REF!="","",IF('申込一覧表(女子)'!#REF!="A1",'申込一覧表(女子)'!$C$35,IF('申込一覧表(女子)'!#REF!="B1",'申込一覧表(女子)'!$C$36,IF('申込一覧表(女子)'!#REF!="C1",'申込一覧表(女子)'!$C$37,IF('申込一覧表(女子)'!#REF!="D1",'申込一覧表(女子)'!$C$38,IF('申込一覧表(女子)'!#REF!="E1",'申込一覧表(女子)'!$C$39,""))))))</f>
        <v>#REF!</v>
      </c>
      <c r="O29" s="15" t="e">
        <f t="shared" si="1"/>
        <v>#REF!</v>
      </c>
      <c r="P29" s="23" t="e">
        <f>IF('申込一覧表(女子)'!#REF!="","",'申込一覧表(女子)'!$D$3&amp;'申込一覧表(女子)'!#REF!)</f>
        <v>#REF!</v>
      </c>
      <c r="Q29" s="16" t="e">
        <f>IF('申込一覧表(女子)'!#REF!="","",IF('申込一覧表(女子)'!#REF!="A1",'申込一覧表(女子)'!$D$35,IF('申込一覧表(女子)'!#REF!="B1",'申込一覧表(女子)'!$D$36,IF('申込一覧表(女子)'!#REF!="C1",'申込一覧表(女子)'!$D$37,IF('申込一覧表(女子)'!#REF!="D1",'申込一覧表(女子)'!$D$38,IF('申込一覧表(女子)'!#REF!="E1",'申込一覧表(女子)'!$D$39,""))))))</f>
        <v>#REF!</v>
      </c>
    </row>
    <row r="30" spans="1:17" x14ac:dyDescent="0.25">
      <c r="A30" t="e">
        <f>'申込一覧表(女子)'!#REF!</f>
        <v>#REF!</v>
      </c>
      <c r="B30" t="e">
        <f>'申込一覧表(女子)'!#REF!</f>
        <v>#REF!</v>
      </c>
      <c r="C30" t="e">
        <f>'申込一覧表(女子)'!#REF!</f>
        <v>#REF!</v>
      </c>
      <c r="D30" t="e">
        <f>IF(B30=0,"","20"&amp;'申込一覧表(女子)'!#REF!)</f>
        <v>#REF!</v>
      </c>
      <c r="E30" t="e">
        <f>IF('申込一覧表(女子)'!#REF!=0,"",'申込一覧表(女子)'!$D$3)</f>
        <v>#REF!</v>
      </c>
      <c r="F30" t="e">
        <f>'申込一覧表(女子)'!#REF!</f>
        <v>#REF!</v>
      </c>
      <c r="G30" s="15" t="e">
        <f>IF('申込一覧表(女子)'!#REF!="","",'申込一覧表(女子)'!$D$3&amp;'申込一覧表(女子)'!#REF!)</f>
        <v>#REF!</v>
      </c>
      <c r="H30" s="15" t="e">
        <f>IF('申込一覧表(女子)'!#REF!="","",'申込一覧表(女子)'!#REF!)</f>
        <v>#REF!</v>
      </c>
      <c r="I30" s="16" t="e">
        <f>IF(H30=0,"",'申込一覧表(女子)'!#REF!)</f>
        <v>#REF!</v>
      </c>
      <c r="J30" s="15" t="e">
        <f>IF('申込一覧表(女子)'!#REF!="","",'申込一覧表(女子)'!#REF!)</f>
        <v>#REF!</v>
      </c>
      <c r="K30" s="16" t="e">
        <f>IF(J30=0,"",'申込一覧表(女子)'!#REF!)</f>
        <v>#REF!</v>
      </c>
      <c r="L30" s="15" t="e">
        <f t="shared" si="0"/>
        <v>#REF!</v>
      </c>
      <c r="M30" s="23" t="e">
        <f>IF('申込一覧表(女子)'!#REF!="","",'申込一覧表(女子)'!$D$3&amp;'申込一覧表(女子)'!#REF!)</f>
        <v>#REF!</v>
      </c>
      <c r="N30" s="16" t="e">
        <f>IF('申込一覧表(女子)'!#REF!="","",IF('申込一覧表(女子)'!#REF!="A1",'申込一覧表(女子)'!$C$35,IF('申込一覧表(女子)'!#REF!="B1",'申込一覧表(女子)'!$C$36,IF('申込一覧表(女子)'!#REF!="C1",'申込一覧表(女子)'!$C$37,IF('申込一覧表(女子)'!#REF!="D1",'申込一覧表(女子)'!$C$38,IF('申込一覧表(女子)'!#REF!="E1",'申込一覧表(女子)'!$C$39,""))))))</f>
        <v>#REF!</v>
      </c>
      <c r="O30" s="15" t="e">
        <f t="shared" si="1"/>
        <v>#REF!</v>
      </c>
      <c r="P30" s="23" t="e">
        <f>IF('申込一覧表(女子)'!#REF!="","",'申込一覧表(女子)'!$D$3&amp;'申込一覧表(女子)'!#REF!)</f>
        <v>#REF!</v>
      </c>
      <c r="Q30" s="16" t="e">
        <f>IF('申込一覧表(女子)'!#REF!="","",IF('申込一覧表(女子)'!#REF!="A1",'申込一覧表(女子)'!$D$35,IF('申込一覧表(女子)'!#REF!="B1",'申込一覧表(女子)'!$D$36,IF('申込一覧表(女子)'!#REF!="C1",'申込一覧表(女子)'!$D$37,IF('申込一覧表(女子)'!#REF!="D1",'申込一覧表(女子)'!$D$38,IF('申込一覧表(女子)'!#REF!="E1",'申込一覧表(女子)'!$D$39,""))))))</f>
        <v>#REF!</v>
      </c>
    </row>
    <row r="31" spans="1:17" x14ac:dyDescent="0.25">
      <c r="A31" t="e">
        <f>'申込一覧表(女子)'!#REF!</f>
        <v>#REF!</v>
      </c>
      <c r="B31" t="e">
        <f>'申込一覧表(女子)'!#REF!</f>
        <v>#REF!</v>
      </c>
      <c r="C31" t="e">
        <f>'申込一覧表(女子)'!#REF!</f>
        <v>#REF!</v>
      </c>
      <c r="D31" t="e">
        <f>IF(B31=0,"","20"&amp;'申込一覧表(女子)'!#REF!)</f>
        <v>#REF!</v>
      </c>
      <c r="E31" t="e">
        <f>IF('申込一覧表(女子)'!#REF!=0,"",'申込一覧表(女子)'!$D$3)</f>
        <v>#REF!</v>
      </c>
      <c r="F31" t="e">
        <f>'申込一覧表(女子)'!#REF!</f>
        <v>#REF!</v>
      </c>
      <c r="G31" s="15" t="e">
        <f>IF('申込一覧表(女子)'!#REF!="","",'申込一覧表(女子)'!$D$3&amp;'申込一覧表(女子)'!#REF!)</f>
        <v>#REF!</v>
      </c>
      <c r="H31" s="15" t="e">
        <f>IF('申込一覧表(女子)'!#REF!="","",'申込一覧表(女子)'!#REF!)</f>
        <v>#REF!</v>
      </c>
      <c r="I31" s="16" t="e">
        <f>IF(H31=0,"",'申込一覧表(女子)'!#REF!)</f>
        <v>#REF!</v>
      </c>
      <c r="J31" s="15" t="e">
        <f>IF('申込一覧表(女子)'!#REF!="","",'申込一覧表(女子)'!#REF!)</f>
        <v>#REF!</v>
      </c>
      <c r="K31" s="16" t="e">
        <f>IF(J31=0,"",'申込一覧表(女子)'!#REF!)</f>
        <v>#REF!</v>
      </c>
      <c r="L31" s="15" t="e">
        <f t="shared" si="0"/>
        <v>#REF!</v>
      </c>
      <c r="M31" s="23" t="e">
        <f>IF('申込一覧表(女子)'!#REF!="","",'申込一覧表(女子)'!$D$3&amp;'申込一覧表(女子)'!#REF!)</f>
        <v>#REF!</v>
      </c>
      <c r="N31" s="16" t="e">
        <f>IF('申込一覧表(女子)'!#REF!="","",IF('申込一覧表(女子)'!#REF!="A1",'申込一覧表(女子)'!$C$35,IF('申込一覧表(女子)'!#REF!="B1",'申込一覧表(女子)'!$C$36,IF('申込一覧表(女子)'!#REF!="C1",'申込一覧表(女子)'!$C$37,IF('申込一覧表(女子)'!#REF!="D1",'申込一覧表(女子)'!$C$38,IF('申込一覧表(女子)'!#REF!="E1",'申込一覧表(女子)'!$C$39,""))))))</f>
        <v>#REF!</v>
      </c>
      <c r="O31" s="15" t="e">
        <f t="shared" si="1"/>
        <v>#REF!</v>
      </c>
      <c r="P31" s="23" t="e">
        <f>IF('申込一覧表(女子)'!#REF!="","",'申込一覧表(女子)'!$D$3&amp;'申込一覧表(女子)'!#REF!)</f>
        <v>#REF!</v>
      </c>
      <c r="Q31" s="16" t="e">
        <f>IF('申込一覧表(女子)'!#REF!="","",IF('申込一覧表(女子)'!#REF!="A1",'申込一覧表(女子)'!$D$35,IF('申込一覧表(女子)'!#REF!="B1",'申込一覧表(女子)'!$D$36,IF('申込一覧表(女子)'!#REF!="C1",'申込一覧表(女子)'!$D$37,IF('申込一覧表(女子)'!#REF!="D1",'申込一覧表(女子)'!$D$38,IF('申込一覧表(女子)'!#REF!="E1",'申込一覧表(女子)'!$D$39,""))))))</f>
        <v>#REF!</v>
      </c>
    </row>
    <row r="32" spans="1:17" s="17" customFormat="1" x14ac:dyDescent="0.25"/>
    <row r="33" s="17" customFormat="1" x14ac:dyDescent="0.25"/>
    <row r="34" s="17" customFormat="1" x14ac:dyDescent="0.25"/>
    <row r="35" s="17" customFormat="1" x14ac:dyDescent="0.25"/>
    <row r="36" s="17" customFormat="1" x14ac:dyDescent="0.25"/>
    <row r="37" s="17" customFormat="1" x14ac:dyDescent="0.25"/>
    <row r="38" s="17" customFormat="1" x14ac:dyDescent="0.25"/>
    <row r="39" s="17" customFormat="1" x14ac:dyDescent="0.25"/>
    <row r="40" s="17" customFormat="1" x14ac:dyDescent="0.25"/>
    <row r="41" s="17" customFormat="1" x14ac:dyDescent="0.25"/>
    <row r="42" s="17" customFormat="1" x14ac:dyDescent="0.25"/>
    <row r="43" s="17" customFormat="1" x14ac:dyDescent="0.25"/>
    <row r="44" s="17" customFormat="1" x14ac:dyDescent="0.25"/>
    <row r="45" s="17" customFormat="1" x14ac:dyDescent="0.25"/>
    <row r="46" s="17" customFormat="1" x14ac:dyDescent="0.25"/>
    <row r="47" s="17" customFormat="1" x14ac:dyDescent="0.25"/>
    <row r="48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  <row r="91" s="17" customFormat="1" x14ac:dyDescent="0.25"/>
    <row r="92" s="17" customFormat="1" x14ac:dyDescent="0.25"/>
    <row r="93" s="17" customFormat="1" x14ac:dyDescent="0.25"/>
    <row r="94" s="17" customFormat="1" x14ac:dyDescent="0.25"/>
    <row r="95" s="17" customFormat="1" x14ac:dyDescent="0.25"/>
    <row r="96" s="17" customFormat="1" x14ac:dyDescent="0.25"/>
    <row r="97" s="17" customFormat="1" x14ac:dyDescent="0.25"/>
    <row r="98" s="17" customFormat="1" x14ac:dyDescent="0.25"/>
    <row r="99" s="17" customFormat="1" x14ac:dyDescent="0.25"/>
    <row r="100" s="17" customFormat="1" x14ac:dyDescent="0.25"/>
    <row r="101" s="17" customFormat="1" x14ac:dyDescent="0.25"/>
    <row r="102" s="17" customFormat="1" x14ac:dyDescent="0.25"/>
    <row r="103" s="17" customFormat="1" x14ac:dyDescent="0.25"/>
    <row r="104" s="17" customFormat="1" x14ac:dyDescent="0.25"/>
    <row r="105" s="17" customFormat="1" x14ac:dyDescent="0.25"/>
    <row r="106" s="17" customFormat="1" x14ac:dyDescent="0.25"/>
    <row r="107" s="17" customFormat="1" x14ac:dyDescent="0.25"/>
    <row r="108" s="17" customFormat="1" x14ac:dyDescent="0.25"/>
    <row r="109" s="17" customFormat="1" x14ac:dyDescent="0.25"/>
    <row r="110" s="17" customFormat="1" x14ac:dyDescent="0.25"/>
    <row r="111" s="17" customFormat="1" x14ac:dyDescent="0.25"/>
    <row r="112" s="17" customFormat="1" x14ac:dyDescent="0.25"/>
    <row r="113" s="17" customFormat="1" x14ac:dyDescent="0.25"/>
    <row r="114" s="17" customFormat="1" x14ac:dyDescent="0.25"/>
    <row r="115" s="17" customFormat="1" x14ac:dyDescent="0.25"/>
    <row r="116" s="17" customFormat="1" x14ac:dyDescent="0.25"/>
    <row r="117" s="17" customFormat="1" x14ac:dyDescent="0.25"/>
    <row r="118" s="17" customFormat="1" x14ac:dyDescent="0.25"/>
    <row r="119" s="17" customFormat="1" x14ac:dyDescent="0.25"/>
    <row r="120" s="17" customFormat="1" x14ac:dyDescent="0.25"/>
    <row r="121" s="17" customFormat="1" x14ac:dyDescent="0.25"/>
    <row r="122" s="17" customFormat="1" x14ac:dyDescent="0.25"/>
    <row r="123" s="17" customFormat="1" x14ac:dyDescent="0.25"/>
    <row r="124" s="17" customFormat="1" x14ac:dyDescent="0.25"/>
    <row r="125" s="17" customFormat="1" x14ac:dyDescent="0.25"/>
    <row r="126" s="17" customFormat="1" x14ac:dyDescent="0.25"/>
    <row r="127" s="17" customFormat="1" x14ac:dyDescent="0.25"/>
    <row r="128" s="17" customFormat="1" x14ac:dyDescent="0.25"/>
    <row r="129" s="17" customFormat="1" x14ac:dyDescent="0.25"/>
    <row r="130" s="17" customFormat="1" x14ac:dyDescent="0.25"/>
    <row r="131" s="17" customFormat="1" x14ac:dyDescent="0.25"/>
    <row r="132" s="17" customFormat="1" x14ac:dyDescent="0.25"/>
    <row r="133" s="17" customFormat="1" x14ac:dyDescent="0.25"/>
    <row r="134" s="17" customFormat="1" x14ac:dyDescent="0.25"/>
    <row r="135" s="17" customFormat="1" x14ac:dyDescent="0.25"/>
    <row r="136" s="17" customFormat="1" x14ac:dyDescent="0.25"/>
    <row r="137" s="17" customFormat="1" x14ac:dyDescent="0.25"/>
    <row r="138" s="17" customFormat="1" x14ac:dyDescent="0.25"/>
    <row r="139" s="17" customFormat="1" x14ac:dyDescent="0.25"/>
    <row r="140" s="17" customFormat="1" x14ac:dyDescent="0.25"/>
    <row r="141" s="17" customFormat="1" x14ac:dyDescent="0.25"/>
    <row r="142" s="17" customFormat="1" x14ac:dyDescent="0.25"/>
    <row r="143" s="17" customFormat="1" x14ac:dyDescent="0.25"/>
    <row r="144" s="17" customFormat="1" x14ac:dyDescent="0.25"/>
    <row r="145" s="17" customFormat="1" x14ac:dyDescent="0.25"/>
    <row r="146" s="17" customFormat="1" x14ac:dyDescent="0.25"/>
    <row r="147" s="17" customFormat="1" x14ac:dyDescent="0.25"/>
    <row r="148" s="17" customFormat="1" x14ac:dyDescent="0.25"/>
    <row r="149" s="17" customFormat="1" x14ac:dyDescent="0.25"/>
    <row r="150" s="17" customFormat="1" x14ac:dyDescent="0.25"/>
    <row r="151" s="17" customFormat="1" x14ac:dyDescent="0.25"/>
    <row r="152" s="17" customFormat="1" x14ac:dyDescent="0.25"/>
    <row r="153" s="17" customFormat="1" x14ac:dyDescent="0.25"/>
    <row r="154" s="17" customFormat="1" x14ac:dyDescent="0.25"/>
    <row r="155" s="17" customFormat="1" x14ac:dyDescent="0.25"/>
    <row r="156" s="17" customFormat="1" x14ac:dyDescent="0.25"/>
    <row r="157" s="17" customFormat="1" x14ac:dyDescent="0.25"/>
    <row r="158" s="17" customFormat="1" x14ac:dyDescent="0.25"/>
    <row r="159" s="17" customFormat="1" x14ac:dyDescent="0.25"/>
    <row r="160" s="17" customFormat="1" x14ac:dyDescent="0.25"/>
    <row r="161" s="17" customFormat="1" x14ac:dyDescent="0.25"/>
    <row r="162" s="17" customFormat="1" x14ac:dyDescent="0.25"/>
    <row r="163" s="17" customFormat="1" x14ac:dyDescent="0.25"/>
    <row r="164" s="17" customFormat="1" x14ac:dyDescent="0.25"/>
    <row r="165" s="17" customFormat="1" x14ac:dyDescent="0.25"/>
    <row r="166" s="17" customFormat="1" x14ac:dyDescent="0.25"/>
    <row r="167" s="17" customFormat="1" x14ac:dyDescent="0.25"/>
    <row r="168" s="17" customFormat="1" x14ac:dyDescent="0.25"/>
    <row r="169" s="17" customFormat="1" x14ac:dyDescent="0.25"/>
    <row r="170" s="17" customFormat="1" x14ac:dyDescent="0.25"/>
    <row r="171" s="17" customFormat="1" x14ac:dyDescent="0.25"/>
    <row r="172" s="17" customFormat="1" x14ac:dyDescent="0.25"/>
    <row r="173" s="17" customFormat="1" x14ac:dyDescent="0.25"/>
    <row r="174" s="17" customFormat="1" x14ac:dyDescent="0.25"/>
    <row r="175" s="17" customFormat="1" x14ac:dyDescent="0.25"/>
    <row r="176" s="17" customFormat="1" x14ac:dyDescent="0.25"/>
    <row r="177" s="17" customFormat="1" x14ac:dyDescent="0.25"/>
    <row r="178" s="17" customFormat="1" x14ac:dyDescent="0.25"/>
    <row r="179" s="17" customFormat="1" x14ac:dyDescent="0.25"/>
    <row r="180" s="17" customFormat="1" x14ac:dyDescent="0.25"/>
    <row r="181" s="17" customFormat="1" x14ac:dyDescent="0.25"/>
    <row r="182" s="17" customFormat="1" x14ac:dyDescent="0.25"/>
    <row r="183" s="17" customFormat="1" x14ac:dyDescent="0.25"/>
    <row r="184" s="17" customFormat="1" x14ac:dyDescent="0.25"/>
    <row r="185" s="17" customFormat="1" x14ac:dyDescent="0.25"/>
    <row r="186" s="17" customFormat="1" x14ac:dyDescent="0.25"/>
    <row r="187" s="17" customFormat="1" x14ac:dyDescent="0.25"/>
    <row r="188" s="17" customFormat="1" x14ac:dyDescent="0.25"/>
    <row r="189" s="17" customFormat="1" x14ac:dyDescent="0.25"/>
    <row r="190" s="17" customFormat="1" x14ac:dyDescent="0.25"/>
    <row r="191" s="17" customFormat="1" x14ac:dyDescent="0.25"/>
    <row r="192" s="17" customFormat="1" x14ac:dyDescent="0.25"/>
    <row r="193" s="17" customFormat="1" x14ac:dyDescent="0.25"/>
    <row r="194" s="17" customFormat="1" x14ac:dyDescent="0.25"/>
    <row r="195" s="17" customFormat="1" x14ac:dyDescent="0.25"/>
    <row r="196" s="17" customFormat="1" x14ac:dyDescent="0.25"/>
    <row r="197" s="17" customFormat="1" x14ac:dyDescent="0.25"/>
    <row r="198" s="17" customFormat="1" x14ac:dyDescent="0.25"/>
    <row r="199" s="17" customFormat="1" x14ac:dyDescent="0.25"/>
    <row r="200" s="17" customFormat="1" x14ac:dyDescent="0.25"/>
    <row r="201" s="17" customFormat="1" x14ac:dyDescent="0.25"/>
    <row r="202" s="17" customFormat="1" x14ac:dyDescent="0.25"/>
    <row r="203" s="17" customFormat="1" x14ac:dyDescent="0.25"/>
    <row r="204" s="17" customFormat="1" x14ac:dyDescent="0.25"/>
    <row r="205" s="17" customFormat="1" x14ac:dyDescent="0.25"/>
    <row r="206" s="17" customFormat="1" x14ac:dyDescent="0.25"/>
    <row r="207" s="17" customFormat="1" x14ac:dyDescent="0.25"/>
    <row r="208" s="17" customFormat="1" x14ac:dyDescent="0.25"/>
    <row r="209" s="17" customFormat="1" x14ac:dyDescent="0.25"/>
    <row r="210" s="17" customFormat="1" x14ac:dyDescent="0.25"/>
    <row r="211" s="17" customFormat="1" x14ac:dyDescent="0.25"/>
    <row r="212" s="17" customFormat="1" x14ac:dyDescent="0.25"/>
    <row r="213" s="17" customFormat="1" x14ac:dyDescent="0.25"/>
    <row r="214" s="17" customFormat="1" x14ac:dyDescent="0.25"/>
    <row r="215" s="17" customFormat="1" x14ac:dyDescent="0.25"/>
    <row r="216" s="17" customFormat="1" x14ac:dyDescent="0.25"/>
    <row r="217" s="17" customFormat="1" x14ac:dyDescent="0.25"/>
    <row r="218" s="17" customFormat="1" x14ac:dyDescent="0.25"/>
    <row r="219" s="17" customFormat="1" x14ac:dyDescent="0.25"/>
    <row r="220" s="17" customFormat="1" x14ac:dyDescent="0.25"/>
    <row r="221" s="17" customFormat="1" x14ac:dyDescent="0.25"/>
    <row r="222" s="17" customFormat="1" x14ac:dyDescent="0.25"/>
    <row r="223" s="17" customFormat="1" x14ac:dyDescent="0.25"/>
    <row r="224" s="17" customFormat="1" x14ac:dyDescent="0.25"/>
    <row r="225" s="17" customFormat="1" x14ac:dyDescent="0.25"/>
    <row r="226" s="17" customFormat="1" x14ac:dyDescent="0.25"/>
    <row r="227" s="17" customFormat="1" x14ac:dyDescent="0.25"/>
    <row r="228" s="17" customFormat="1" x14ac:dyDescent="0.25"/>
    <row r="229" s="17" customFormat="1" x14ac:dyDescent="0.25"/>
    <row r="230" s="17" customFormat="1" x14ac:dyDescent="0.25"/>
    <row r="231" s="17" customFormat="1" x14ac:dyDescent="0.25"/>
    <row r="232" s="17" customFormat="1" x14ac:dyDescent="0.25"/>
    <row r="233" s="17" customFormat="1" x14ac:dyDescent="0.25"/>
    <row r="234" s="17" customFormat="1" x14ac:dyDescent="0.25"/>
    <row r="235" s="17" customFormat="1" x14ac:dyDescent="0.25"/>
    <row r="236" s="17" customFormat="1" x14ac:dyDescent="0.25"/>
    <row r="237" s="17" customFormat="1" x14ac:dyDescent="0.25"/>
    <row r="238" s="17" customFormat="1" x14ac:dyDescent="0.25"/>
    <row r="239" s="17" customFormat="1" x14ac:dyDescent="0.25"/>
    <row r="240" s="17" customFormat="1" x14ac:dyDescent="0.25"/>
    <row r="241" s="17" customFormat="1" x14ac:dyDescent="0.25"/>
    <row r="242" s="17" customFormat="1" x14ac:dyDescent="0.25"/>
    <row r="243" s="17" customFormat="1" x14ac:dyDescent="0.25"/>
    <row r="244" s="17" customFormat="1" x14ac:dyDescent="0.25"/>
    <row r="245" s="17" customFormat="1" x14ac:dyDescent="0.25"/>
    <row r="246" s="17" customFormat="1" x14ac:dyDescent="0.25"/>
    <row r="247" s="17" customFormat="1" x14ac:dyDescent="0.25"/>
    <row r="248" s="17" customFormat="1" x14ac:dyDescent="0.25"/>
    <row r="249" s="17" customFormat="1" x14ac:dyDescent="0.25"/>
    <row r="250" s="17" customFormat="1" x14ac:dyDescent="0.25"/>
    <row r="251" s="17" customFormat="1" x14ac:dyDescent="0.25"/>
    <row r="252" s="17" customFormat="1" x14ac:dyDescent="0.25"/>
    <row r="253" s="17" customFormat="1" x14ac:dyDescent="0.25"/>
    <row r="254" s="17" customFormat="1" x14ac:dyDescent="0.25"/>
    <row r="255" s="17" customFormat="1" x14ac:dyDescent="0.25"/>
    <row r="256" s="17" customFormat="1" x14ac:dyDescent="0.25"/>
    <row r="257" s="17" customFormat="1" x14ac:dyDescent="0.25"/>
    <row r="258" s="17" customFormat="1" x14ac:dyDescent="0.25"/>
    <row r="259" s="17" customFormat="1" x14ac:dyDescent="0.25"/>
    <row r="260" s="17" customFormat="1" x14ac:dyDescent="0.25"/>
    <row r="261" s="17" customFormat="1" x14ac:dyDescent="0.25"/>
    <row r="262" s="17" customFormat="1" x14ac:dyDescent="0.25"/>
    <row r="263" s="17" customFormat="1" x14ac:dyDescent="0.25"/>
    <row r="264" s="17" customFormat="1" x14ac:dyDescent="0.25"/>
    <row r="265" s="17" customFormat="1" x14ac:dyDescent="0.25"/>
    <row r="266" s="17" customFormat="1" x14ac:dyDescent="0.25"/>
    <row r="267" s="17" customFormat="1" x14ac:dyDescent="0.25"/>
    <row r="268" s="17" customFormat="1" x14ac:dyDescent="0.25"/>
    <row r="269" s="17" customFormat="1" x14ac:dyDescent="0.25"/>
    <row r="270" s="17" customFormat="1" x14ac:dyDescent="0.25"/>
    <row r="271" s="17" customFormat="1" x14ac:dyDescent="0.25"/>
    <row r="272" s="17" customFormat="1" x14ac:dyDescent="0.25"/>
    <row r="273" s="17" customFormat="1" x14ac:dyDescent="0.25"/>
    <row r="274" s="17" customFormat="1" x14ac:dyDescent="0.25"/>
    <row r="275" s="17" customFormat="1" x14ac:dyDescent="0.25"/>
    <row r="276" s="17" customFormat="1" x14ac:dyDescent="0.25"/>
    <row r="277" s="17" customFormat="1" x14ac:dyDescent="0.25"/>
    <row r="278" s="17" customFormat="1" x14ac:dyDescent="0.25"/>
    <row r="279" s="17" customFormat="1" x14ac:dyDescent="0.25"/>
    <row r="280" s="17" customFormat="1" x14ac:dyDescent="0.25"/>
    <row r="281" s="17" customFormat="1" x14ac:dyDescent="0.25"/>
    <row r="282" s="17" customFormat="1" x14ac:dyDescent="0.25"/>
    <row r="283" s="17" customFormat="1" x14ac:dyDescent="0.25"/>
    <row r="284" s="17" customFormat="1" x14ac:dyDescent="0.25"/>
    <row r="285" s="17" customFormat="1" x14ac:dyDescent="0.25"/>
    <row r="286" s="17" customFormat="1" x14ac:dyDescent="0.25"/>
    <row r="287" s="17" customFormat="1" x14ac:dyDescent="0.25"/>
    <row r="288" s="17" customFormat="1" x14ac:dyDescent="0.25"/>
    <row r="289" s="17" customFormat="1" x14ac:dyDescent="0.25"/>
    <row r="290" s="17" customFormat="1" x14ac:dyDescent="0.25"/>
    <row r="291" s="17" customFormat="1" x14ac:dyDescent="0.25"/>
    <row r="292" s="17" customFormat="1" x14ac:dyDescent="0.25"/>
    <row r="293" s="17" customFormat="1" x14ac:dyDescent="0.25"/>
    <row r="294" s="17" customFormat="1" x14ac:dyDescent="0.25"/>
    <row r="295" s="17" customFormat="1" x14ac:dyDescent="0.25"/>
    <row r="296" s="17" customFormat="1" x14ac:dyDescent="0.25"/>
    <row r="297" s="17" customFormat="1" x14ac:dyDescent="0.25"/>
    <row r="298" s="17" customFormat="1" x14ac:dyDescent="0.25"/>
    <row r="299" s="17" customFormat="1" x14ac:dyDescent="0.25"/>
    <row r="300" s="17" customFormat="1" x14ac:dyDescent="0.25"/>
    <row r="301" s="17" customFormat="1" x14ac:dyDescent="0.25"/>
    <row r="302" s="17" customFormat="1" x14ac:dyDescent="0.25"/>
    <row r="303" s="17" customFormat="1" x14ac:dyDescent="0.25"/>
    <row r="304" s="17" customFormat="1" x14ac:dyDescent="0.25"/>
    <row r="305" s="17" customFormat="1" x14ac:dyDescent="0.25"/>
    <row r="306" s="17" customFormat="1" x14ac:dyDescent="0.25"/>
    <row r="307" s="17" customFormat="1" x14ac:dyDescent="0.25"/>
    <row r="308" s="17" customFormat="1" x14ac:dyDescent="0.25"/>
    <row r="309" s="17" customFormat="1" x14ac:dyDescent="0.25"/>
    <row r="310" s="17" customFormat="1" x14ac:dyDescent="0.25"/>
    <row r="311" s="17" customFormat="1" x14ac:dyDescent="0.25"/>
    <row r="312" s="17" customFormat="1" x14ac:dyDescent="0.25"/>
    <row r="313" s="17" customFormat="1" x14ac:dyDescent="0.25"/>
    <row r="314" s="17" customFormat="1" x14ac:dyDescent="0.25"/>
    <row r="315" s="17" customFormat="1" x14ac:dyDescent="0.25"/>
    <row r="316" s="17" customFormat="1" x14ac:dyDescent="0.25"/>
    <row r="317" s="17" customFormat="1" x14ac:dyDescent="0.25"/>
    <row r="318" s="17" customFormat="1" x14ac:dyDescent="0.25"/>
    <row r="319" s="17" customFormat="1" x14ac:dyDescent="0.25"/>
    <row r="320" s="17" customFormat="1" x14ac:dyDescent="0.25"/>
    <row r="321" s="17" customFormat="1" x14ac:dyDescent="0.25"/>
    <row r="322" s="17" customFormat="1" x14ac:dyDescent="0.25"/>
    <row r="323" s="17" customFormat="1" x14ac:dyDescent="0.25"/>
    <row r="324" s="17" customFormat="1" x14ac:dyDescent="0.25"/>
    <row r="325" s="17" customFormat="1" x14ac:dyDescent="0.25"/>
    <row r="326" s="17" customFormat="1" x14ac:dyDescent="0.25"/>
    <row r="327" s="17" customFormat="1" x14ac:dyDescent="0.25"/>
    <row r="328" s="17" customFormat="1" x14ac:dyDescent="0.25"/>
    <row r="329" s="17" customFormat="1" x14ac:dyDescent="0.25"/>
    <row r="330" s="17" customFormat="1" x14ac:dyDescent="0.25"/>
    <row r="331" s="17" customFormat="1" x14ac:dyDescent="0.25"/>
    <row r="332" s="17" customFormat="1" x14ac:dyDescent="0.25"/>
    <row r="333" s="17" customFormat="1" x14ac:dyDescent="0.25"/>
    <row r="334" s="17" customFormat="1" x14ac:dyDescent="0.25"/>
    <row r="335" s="17" customFormat="1" x14ac:dyDescent="0.25"/>
    <row r="336" s="17" customFormat="1" x14ac:dyDescent="0.25"/>
    <row r="337" s="17" customFormat="1" x14ac:dyDescent="0.25"/>
    <row r="338" s="17" customFormat="1" x14ac:dyDescent="0.25"/>
    <row r="339" s="17" customFormat="1" x14ac:dyDescent="0.25"/>
    <row r="340" s="17" customFormat="1" x14ac:dyDescent="0.25"/>
    <row r="341" s="17" customFormat="1" x14ac:dyDescent="0.25"/>
    <row r="342" s="17" customFormat="1" x14ac:dyDescent="0.25"/>
    <row r="343" s="17" customFormat="1" x14ac:dyDescent="0.25"/>
    <row r="344" s="17" customFormat="1" x14ac:dyDescent="0.25"/>
    <row r="345" s="17" customFormat="1" x14ac:dyDescent="0.25"/>
    <row r="346" s="17" customFormat="1" x14ac:dyDescent="0.25"/>
    <row r="347" s="17" customFormat="1" x14ac:dyDescent="0.25"/>
    <row r="348" s="17" customFormat="1" x14ac:dyDescent="0.25"/>
    <row r="349" s="17" customFormat="1" x14ac:dyDescent="0.25"/>
    <row r="350" s="17" customFormat="1" x14ac:dyDescent="0.25"/>
    <row r="351" s="17" customFormat="1" x14ac:dyDescent="0.25"/>
    <row r="352" s="17" customFormat="1" x14ac:dyDescent="0.25"/>
    <row r="353" s="17" customFormat="1" x14ac:dyDescent="0.25"/>
    <row r="354" s="17" customFormat="1" x14ac:dyDescent="0.25"/>
    <row r="355" s="17" customFormat="1" x14ac:dyDescent="0.25"/>
    <row r="356" s="17" customFormat="1" x14ac:dyDescent="0.25"/>
    <row r="357" s="17" customFormat="1" x14ac:dyDescent="0.25"/>
    <row r="358" s="17" customFormat="1" x14ac:dyDescent="0.25"/>
    <row r="359" s="17" customFormat="1" x14ac:dyDescent="0.25"/>
    <row r="360" s="17" customFormat="1" x14ac:dyDescent="0.25"/>
    <row r="361" s="17" customFormat="1" x14ac:dyDescent="0.25"/>
    <row r="362" s="17" customFormat="1" x14ac:dyDescent="0.25"/>
    <row r="363" s="17" customFormat="1" x14ac:dyDescent="0.25"/>
    <row r="364" s="17" customFormat="1" x14ac:dyDescent="0.25"/>
    <row r="365" s="17" customFormat="1" x14ac:dyDescent="0.25"/>
    <row r="366" s="17" customFormat="1" x14ac:dyDescent="0.25"/>
    <row r="367" s="17" customFormat="1" x14ac:dyDescent="0.25"/>
    <row r="368" s="17" customFormat="1" x14ac:dyDescent="0.25"/>
    <row r="369" s="17" customFormat="1" x14ac:dyDescent="0.25"/>
    <row r="370" s="17" customFormat="1" x14ac:dyDescent="0.25"/>
    <row r="371" s="17" customFormat="1" x14ac:dyDescent="0.25"/>
    <row r="372" s="17" customFormat="1" x14ac:dyDescent="0.25"/>
    <row r="373" s="17" customFormat="1" x14ac:dyDescent="0.25"/>
    <row r="374" s="17" customFormat="1" x14ac:dyDescent="0.25"/>
    <row r="375" s="17" customFormat="1" x14ac:dyDescent="0.25"/>
    <row r="376" s="17" customFormat="1" x14ac:dyDescent="0.25"/>
    <row r="377" s="17" customFormat="1" x14ac:dyDescent="0.25"/>
    <row r="378" s="17" customFormat="1" x14ac:dyDescent="0.25"/>
    <row r="379" s="17" customFormat="1" x14ac:dyDescent="0.25"/>
    <row r="380" s="17" customFormat="1" x14ac:dyDescent="0.25"/>
    <row r="381" s="17" customFormat="1" x14ac:dyDescent="0.25"/>
    <row r="382" s="17" customFormat="1" x14ac:dyDescent="0.25"/>
    <row r="383" s="17" customFormat="1" x14ac:dyDescent="0.25"/>
    <row r="384" s="17" customFormat="1" x14ac:dyDescent="0.25"/>
    <row r="385" s="17" customFormat="1" x14ac:dyDescent="0.25"/>
    <row r="386" s="17" customFormat="1" x14ac:dyDescent="0.25"/>
    <row r="387" s="17" customFormat="1" x14ac:dyDescent="0.25"/>
    <row r="388" s="17" customFormat="1" x14ac:dyDescent="0.25"/>
    <row r="389" s="17" customFormat="1" x14ac:dyDescent="0.25"/>
    <row r="390" s="17" customFormat="1" x14ac:dyDescent="0.25"/>
    <row r="391" s="17" customFormat="1" x14ac:dyDescent="0.25"/>
    <row r="392" s="17" customFormat="1" x14ac:dyDescent="0.25"/>
    <row r="393" s="17" customFormat="1" x14ac:dyDescent="0.25"/>
    <row r="394" s="17" customFormat="1" x14ac:dyDescent="0.25"/>
    <row r="395" s="17" customFormat="1" x14ac:dyDescent="0.25"/>
    <row r="396" s="17" customFormat="1" x14ac:dyDescent="0.25"/>
    <row r="397" s="17" customFormat="1" x14ac:dyDescent="0.25"/>
    <row r="398" s="17" customFormat="1" x14ac:dyDescent="0.25"/>
    <row r="399" s="17" customFormat="1" x14ac:dyDescent="0.25"/>
    <row r="400" s="17" customFormat="1" x14ac:dyDescent="0.25"/>
    <row r="401" s="17" customFormat="1" x14ac:dyDescent="0.25"/>
    <row r="402" s="17" customFormat="1" x14ac:dyDescent="0.25"/>
    <row r="403" s="17" customFormat="1" x14ac:dyDescent="0.25"/>
    <row r="404" s="17" customFormat="1" x14ac:dyDescent="0.25"/>
    <row r="405" s="17" customFormat="1" x14ac:dyDescent="0.25"/>
    <row r="406" s="17" customFormat="1" x14ac:dyDescent="0.25"/>
    <row r="407" s="17" customFormat="1" x14ac:dyDescent="0.25"/>
    <row r="408" s="17" customFormat="1" x14ac:dyDescent="0.25"/>
    <row r="409" s="17" customFormat="1" x14ac:dyDescent="0.25"/>
    <row r="410" s="17" customFormat="1" x14ac:dyDescent="0.25"/>
    <row r="411" s="17" customFormat="1" x14ac:dyDescent="0.25"/>
    <row r="412" s="17" customFormat="1" x14ac:dyDescent="0.25"/>
    <row r="413" s="17" customFormat="1" x14ac:dyDescent="0.25"/>
    <row r="414" s="17" customFormat="1" x14ac:dyDescent="0.25"/>
    <row r="415" s="17" customFormat="1" x14ac:dyDescent="0.25"/>
    <row r="416" s="17" customFormat="1" x14ac:dyDescent="0.25"/>
    <row r="417" s="17" customFormat="1" x14ac:dyDescent="0.25"/>
    <row r="418" s="17" customFormat="1" x14ac:dyDescent="0.25"/>
    <row r="419" s="17" customFormat="1" x14ac:dyDescent="0.25"/>
    <row r="420" s="17" customFormat="1" x14ac:dyDescent="0.25"/>
    <row r="421" s="17" customFormat="1" x14ac:dyDescent="0.25"/>
    <row r="422" s="17" customFormat="1" x14ac:dyDescent="0.25"/>
    <row r="423" s="17" customFormat="1" x14ac:dyDescent="0.25"/>
    <row r="424" s="17" customFormat="1" x14ac:dyDescent="0.25"/>
    <row r="425" s="17" customFormat="1" x14ac:dyDescent="0.25"/>
    <row r="426" s="17" customFormat="1" x14ac:dyDescent="0.25"/>
    <row r="427" s="17" customFormat="1" x14ac:dyDescent="0.25"/>
    <row r="428" s="17" customFormat="1" x14ac:dyDescent="0.25"/>
    <row r="429" s="17" customFormat="1" x14ac:dyDescent="0.25"/>
    <row r="430" s="17" customFormat="1" x14ac:dyDescent="0.25"/>
    <row r="431" s="17" customFormat="1" x14ac:dyDescent="0.25"/>
    <row r="432" s="17" customFormat="1" x14ac:dyDescent="0.25"/>
    <row r="433" s="17" customFormat="1" x14ac:dyDescent="0.25"/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CC"/>
  </sheetPr>
  <dimension ref="B1:BT3"/>
  <sheetViews>
    <sheetView workbookViewId="0">
      <selection activeCell="R9" sqref="R9"/>
    </sheetView>
  </sheetViews>
  <sheetFormatPr defaultRowHeight="12.75" x14ac:dyDescent="0.25"/>
  <cols>
    <col min="1" max="1" width="3" customWidth="1"/>
    <col min="2" max="2" width="13.33203125" customWidth="1"/>
    <col min="3" max="3" width="3.53125" customWidth="1"/>
    <col min="4" max="5" width="5.9296875" bestFit="1" customWidth="1"/>
    <col min="6" max="6" width="5.9296875" customWidth="1"/>
    <col min="7" max="8" width="5.9296875" bestFit="1" customWidth="1"/>
    <col min="9" max="9" width="5.9296875" customWidth="1"/>
    <col min="10" max="72" width="4.73046875" customWidth="1"/>
    <col min="290" max="290" width="3" customWidth="1"/>
    <col min="291" max="291" width="13.33203125" customWidth="1"/>
    <col min="292" max="292" width="6.86328125" bestFit="1" customWidth="1"/>
    <col min="293" max="296" width="5.9296875" bestFit="1" customWidth="1"/>
    <col min="297" max="328" width="4.73046875" customWidth="1"/>
    <col min="546" max="546" width="3" customWidth="1"/>
    <col min="547" max="547" width="13.33203125" customWidth="1"/>
    <col min="548" max="548" width="6.86328125" bestFit="1" customWidth="1"/>
    <col min="549" max="552" width="5.9296875" bestFit="1" customWidth="1"/>
    <col min="553" max="584" width="4.73046875" customWidth="1"/>
    <col min="802" max="802" width="3" customWidth="1"/>
    <col min="803" max="803" width="13.33203125" customWidth="1"/>
    <col min="804" max="804" width="6.86328125" bestFit="1" customWidth="1"/>
    <col min="805" max="808" width="5.9296875" bestFit="1" customWidth="1"/>
    <col min="809" max="840" width="4.73046875" customWidth="1"/>
    <col min="1058" max="1058" width="3" customWidth="1"/>
    <col min="1059" max="1059" width="13.33203125" customWidth="1"/>
    <col min="1060" max="1060" width="6.86328125" bestFit="1" customWidth="1"/>
    <col min="1061" max="1064" width="5.9296875" bestFit="1" customWidth="1"/>
    <col min="1065" max="1096" width="4.73046875" customWidth="1"/>
    <col min="1314" max="1314" width="3" customWidth="1"/>
    <col min="1315" max="1315" width="13.33203125" customWidth="1"/>
    <col min="1316" max="1316" width="6.86328125" bestFit="1" customWidth="1"/>
    <col min="1317" max="1320" width="5.9296875" bestFit="1" customWidth="1"/>
    <col min="1321" max="1352" width="4.73046875" customWidth="1"/>
    <col min="1570" max="1570" width="3" customWidth="1"/>
    <col min="1571" max="1571" width="13.33203125" customWidth="1"/>
    <col min="1572" max="1572" width="6.86328125" bestFit="1" customWidth="1"/>
    <col min="1573" max="1576" width="5.9296875" bestFit="1" customWidth="1"/>
    <col min="1577" max="1608" width="4.73046875" customWidth="1"/>
    <col min="1826" max="1826" width="3" customWidth="1"/>
    <col min="1827" max="1827" width="13.33203125" customWidth="1"/>
    <col min="1828" max="1828" width="6.86328125" bestFit="1" customWidth="1"/>
    <col min="1829" max="1832" width="5.9296875" bestFit="1" customWidth="1"/>
    <col min="1833" max="1864" width="4.73046875" customWidth="1"/>
    <col min="2082" max="2082" width="3" customWidth="1"/>
    <col min="2083" max="2083" width="13.33203125" customWidth="1"/>
    <col min="2084" max="2084" width="6.86328125" bestFit="1" customWidth="1"/>
    <col min="2085" max="2088" width="5.9296875" bestFit="1" customWidth="1"/>
    <col min="2089" max="2120" width="4.73046875" customWidth="1"/>
    <col min="2338" max="2338" width="3" customWidth="1"/>
    <col min="2339" max="2339" width="13.33203125" customWidth="1"/>
    <col min="2340" max="2340" width="6.86328125" bestFit="1" customWidth="1"/>
    <col min="2341" max="2344" width="5.9296875" bestFit="1" customWidth="1"/>
    <col min="2345" max="2376" width="4.73046875" customWidth="1"/>
    <col min="2594" max="2594" width="3" customWidth="1"/>
    <col min="2595" max="2595" width="13.33203125" customWidth="1"/>
    <col min="2596" max="2596" width="6.86328125" bestFit="1" customWidth="1"/>
    <col min="2597" max="2600" width="5.9296875" bestFit="1" customWidth="1"/>
    <col min="2601" max="2632" width="4.73046875" customWidth="1"/>
    <col min="2850" max="2850" width="3" customWidth="1"/>
    <col min="2851" max="2851" width="13.33203125" customWidth="1"/>
    <col min="2852" max="2852" width="6.86328125" bestFit="1" customWidth="1"/>
    <col min="2853" max="2856" width="5.9296875" bestFit="1" customWidth="1"/>
    <col min="2857" max="2888" width="4.73046875" customWidth="1"/>
    <col min="3106" max="3106" width="3" customWidth="1"/>
    <col min="3107" max="3107" width="13.33203125" customWidth="1"/>
    <col min="3108" max="3108" width="6.86328125" bestFit="1" customWidth="1"/>
    <col min="3109" max="3112" width="5.9296875" bestFit="1" customWidth="1"/>
    <col min="3113" max="3144" width="4.73046875" customWidth="1"/>
    <col min="3362" max="3362" width="3" customWidth="1"/>
    <col min="3363" max="3363" width="13.33203125" customWidth="1"/>
    <col min="3364" max="3364" width="6.86328125" bestFit="1" customWidth="1"/>
    <col min="3365" max="3368" width="5.9296875" bestFit="1" customWidth="1"/>
    <col min="3369" max="3400" width="4.73046875" customWidth="1"/>
    <col min="3618" max="3618" width="3" customWidth="1"/>
    <col min="3619" max="3619" width="13.33203125" customWidth="1"/>
    <col min="3620" max="3620" width="6.86328125" bestFit="1" customWidth="1"/>
    <col min="3621" max="3624" width="5.9296875" bestFit="1" customWidth="1"/>
    <col min="3625" max="3656" width="4.73046875" customWidth="1"/>
    <col min="3874" max="3874" width="3" customWidth="1"/>
    <col min="3875" max="3875" width="13.33203125" customWidth="1"/>
    <col min="3876" max="3876" width="6.86328125" bestFit="1" customWidth="1"/>
    <col min="3877" max="3880" width="5.9296875" bestFit="1" customWidth="1"/>
    <col min="3881" max="3912" width="4.73046875" customWidth="1"/>
    <col min="4130" max="4130" width="3" customWidth="1"/>
    <col min="4131" max="4131" width="13.33203125" customWidth="1"/>
    <col min="4132" max="4132" width="6.86328125" bestFit="1" customWidth="1"/>
    <col min="4133" max="4136" width="5.9296875" bestFit="1" customWidth="1"/>
    <col min="4137" max="4168" width="4.73046875" customWidth="1"/>
    <col min="4386" max="4386" width="3" customWidth="1"/>
    <col min="4387" max="4387" width="13.33203125" customWidth="1"/>
    <col min="4388" max="4388" width="6.86328125" bestFit="1" customWidth="1"/>
    <col min="4389" max="4392" width="5.9296875" bestFit="1" customWidth="1"/>
    <col min="4393" max="4424" width="4.73046875" customWidth="1"/>
    <col min="4642" max="4642" width="3" customWidth="1"/>
    <col min="4643" max="4643" width="13.33203125" customWidth="1"/>
    <col min="4644" max="4644" width="6.86328125" bestFit="1" customWidth="1"/>
    <col min="4645" max="4648" width="5.9296875" bestFit="1" customWidth="1"/>
    <col min="4649" max="4680" width="4.73046875" customWidth="1"/>
    <col min="4898" max="4898" width="3" customWidth="1"/>
    <col min="4899" max="4899" width="13.33203125" customWidth="1"/>
    <col min="4900" max="4900" width="6.86328125" bestFit="1" customWidth="1"/>
    <col min="4901" max="4904" width="5.9296875" bestFit="1" customWidth="1"/>
    <col min="4905" max="4936" width="4.73046875" customWidth="1"/>
    <col min="5154" max="5154" width="3" customWidth="1"/>
    <col min="5155" max="5155" width="13.33203125" customWidth="1"/>
    <col min="5156" max="5156" width="6.86328125" bestFit="1" customWidth="1"/>
    <col min="5157" max="5160" width="5.9296875" bestFit="1" customWidth="1"/>
    <col min="5161" max="5192" width="4.73046875" customWidth="1"/>
    <col min="5410" max="5410" width="3" customWidth="1"/>
    <col min="5411" max="5411" width="13.33203125" customWidth="1"/>
    <col min="5412" max="5412" width="6.86328125" bestFit="1" customWidth="1"/>
    <col min="5413" max="5416" width="5.9296875" bestFit="1" customWidth="1"/>
    <col min="5417" max="5448" width="4.73046875" customWidth="1"/>
    <col min="5666" max="5666" width="3" customWidth="1"/>
    <col min="5667" max="5667" width="13.33203125" customWidth="1"/>
    <col min="5668" max="5668" width="6.86328125" bestFit="1" customWidth="1"/>
    <col min="5669" max="5672" width="5.9296875" bestFit="1" customWidth="1"/>
    <col min="5673" max="5704" width="4.73046875" customWidth="1"/>
    <col min="5922" max="5922" width="3" customWidth="1"/>
    <col min="5923" max="5923" width="13.33203125" customWidth="1"/>
    <col min="5924" max="5924" width="6.86328125" bestFit="1" customWidth="1"/>
    <col min="5925" max="5928" width="5.9296875" bestFit="1" customWidth="1"/>
    <col min="5929" max="5960" width="4.73046875" customWidth="1"/>
    <col min="6178" max="6178" width="3" customWidth="1"/>
    <col min="6179" max="6179" width="13.33203125" customWidth="1"/>
    <col min="6180" max="6180" width="6.86328125" bestFit="1" customWidth="1"/>
    <col min="6181" max="6184" width="5.9296875" bestFit="1" customWidth="1"/>
    <col min="6185" max="6216" width="4.73046875" customWidth="1"/>
    <col min="6434" max="6434" width="3" customWidth="1"/>
    <col min="6435" max="6435" width="13.33203125" customWidth="1"/>
    <col min="6436" max="6436" width="6.86328125" bestFit="1" customWidth="1"/>
    <col min="6437" max="6440" width="5.9296875" bestFit="1" customWidth="1"/>
    <col min="6441" max="6472" width="4.73046875" customWidth="1"/>
    <col min="6690" max="6690" width="3" customWidth="1"/>
    <col min="6691" max="6691" width="13.33203125" customWidth="1"/>
    <col min="6692" max="6692" width="6.86328125" bestFit="1" customWidth="1"/>
    <col min="6693" max="6696" width="5.9296875" bestFit="1" customWidth="1"/>
    <col min="6697" max="6728" width="4.73046875" customWidth="1"/>
    <col min="6946" max="6946" width="3" customWidth="1"/>
    <col min="6947" max="6947" width="13.33203125" customWidth="1"/>
    <col min="6948" max="6948" width="6.86328125" bestFit="1" customWidth="1"/>
    <col min="6949" max="6952" width="5.9296875" bestFit="1" customWidth="1"/>
    <col min="6953" max="6984" width="4.73046875" customWidth="1"/>
    <col min="7202" max="7202" width="3" customWidth="1"/>
    <col min="7203" max="7203" width="13.33203125" customWidth="1"/>
    <col min="7204" max="7204" width="6.86328125" bestFit="1" customWidth="1"/>
    <col min="7205" max="7208" width="5.9296875" bestFit="1" customWidth="1"/>
    <col min="7209" max="7240" width="4.73046875" customWidth="1"/>
    <col min="7458" max="7458" width="3" customWidth="1"/>
    <col min="7459" max="7459" width="13.33203125" customWidth="1"/>
    <col min="7460" max="7460" width="6.86328125" bestFit="1" customWidth="1"/>
    <col min="7461" max="7464" width="5.9296875" bestFit="1" customWidth="1"/>
    <col min="7465" max="7496" width="4.73046875" customWidth="1"/>
    <col min="7714" max="7714" width="3" customWidth="1"/>
    <col min="7715" max="7715" width="13.33203125" customWidth="1"/>
    <col min="7716" max="7716" width="6.86328125" bestFit="1" customWidth="1"/>
    <col min="7717" max="7720" width="5.9296875" bestFit="1" customWidth="1"/>
    <col min="7721" max="7752" width="4.73046875" customWidth="1"/>
    <col min="7970" max="7970" width="3" customWidth="1"/>
    <col min="7971" max="7971" width="13.33203125" customWidth="1"/>
    <col min="7972" max="7972" width="6.86328125" bestFit="1" customWidth="1"/>
    <col min="7973" max="7976" width="5.9296875" bestFit="1" customWidth="1"/>
    <col min="7977" max="8008" width="4.73046875" customWidth="1"/>
    <col min="8226" max="8226" width="3" customWidth="1"/>
    <col min="8227" max="8227" width="13.33203125" customWidth="1"/>
    <col min="8228" max="8228" width="6.86328125" bestFit="1" customWidth="1"/>
    <col min="8229" max="8232" width="5.9296875" bestFit="1" customWidth="1"/>
    <col min="8233" max="8264" width="4.73046875" customWidth="1"/>
    <col min="8482" max="8482" width="3" customWidth="1"/>
    <col min="8483" max="8483" width="13.33203125" customWidth="1"/>
    <col min="8484" max="8484" width="6.86328125" bestFit="1" customWidth="1"/>
    <col min="8485" max="8488" width="5.9296875" bestFit="1" customWidth="1"/>
    <col min="8489" max="8520" width="4.73046875" customWidth="1"/>
    <col min="8738" max="8738" width="3" customWidth="1"/>
    <col min="8739" max="8739" width="13.33203125" customWidth="1"/>
    <col min="8740" max="8740" width="6.86328125" bestFit="1" customWidth="1"/>
    <col min="8741" max="8744" width="5.9296875" bestFit="1" customWidth="1"/>
    <col min="8745" max="8776" width="4.73046875" customWidth="1"/>
    <col min="8994" max="8994" width="3" customWidth="1"/>
    <col min="8995" max="8995" width="13.33203125" customWidth="1"/>
    <col min="8996" max="8996" width="6.86328125" bestFit="1" customWidth="1"/>
    <col min="8997" max="9000" width="5.9296875" bestFit="1" customWidth="1"/>
    <col min="9001" max="9032" width="4.73046875" customWidth="1"/>
    <col min="9250" max="9250" width="3" customWidth="1"/>
    <col min="9251" max="9251" width="13.33203125" customWidth="1"/>
    <col min="9252" max="9252" width="6.86328125" bestFit="1" customWidth="1"/>
    <col min="9253" max="9256" width="5.9296875" bestFit="1" customWidth="1"/>
    <col min="9257" max="9288" width="4.73046875" customWidth="1"/>
    <col min="9506" max="9506" width="3" customWidth="1"/>
    <col min="9507" max="9507" width="13.33203125" customWidth="1"/>
    <col min="9508" max="9508" width="6.86328125" bestFit="1" customWidth="1"/>
    <col min="9509" max="9512" width="5.9296875" bestFit="1" customWidth="1"/>
    <col min="9513" max="9544" width="4.73046875" customWidth="1"/>
    <col min="9762" max="9762" width="3" customWidth="1"/>
    <col min="9763" max="9763" width="13.33203125" customWidth="1"/>
    <col min="9764" max="9764" width="6.86328125" bestFit="1" customWidth="1"/>
    <col min="9765" max="9768" width="5.9296875" bestFit="1" customWidth="1"/>
    <col min="9769" max="9800" width="4.73046875" customWidth="1"/>
    <col min="10018" max="10018" width="3" customWidth="1"/>
    <col min="10019" max="10019" width="13.33203125" customWidth="1"/>
    <col min="10020" max="10020" width="6.86328125" bestFit="1" customWidth="1"/>
    <col min="10021" max="10024" width="5.9296875" bestFit="1" customWidth="1"/>
    <col min="10025" max="10056" width="4.73046875" customWidth="1"/>
    <col min="10274" max="10274" width="3" customWidth="1"/>
    <col min="10275" max="10275" width="13.33203125" customWidth="1"/>
    <col min="10276" max="10276" width="6.86328125" bestFit="1" customWidth="1"/>
    <col min="10277" max="10280" width="5.9296875" bestFit="1" customWidth="1"/>
    <col min="10281" max="10312" width="4.73046875" customWidth="1"/>
    <col min="10530" max="10530" width="3" customWidth="1"/>
    <col min="10531" max="10531" width="13.33203125" customWidth="1"/>
    <col min="10532" max="10532" width="6.86328125" bestFit="1" customWidth="1"/>
    <col min="10533" max="10536" width="5.9296875" bestFit="1" customWidth="1"/>
    <col min="10537" max="10568" width="4.73046875" customWidth="1"/>
    <col min="10786" max="10786" width="3" customWidth="1"/>
    <col min="10787" max="10787" width="13.33203125" customWidth="1"/>
    <col min="10788" max="10788" width="6.86328125" bestFit="1" customWidth="1"/>
    <col min="10789" max="10792" width="5.9296875" bestFit="1" customWidth="1"/>
    <col min="10793" max="10824" width="4.73046875" customWidth="1"/>
    <col min="11042" max="11042" width="3" customWidth="1"/>
    <col min="11043" max="11043" width="13.33203125" customWidth="1"/>
    <col min="11044" max="11044" width="6.86328125" bestFit="1" customWidth="1"/>
    <col min="11045" max="11048" width="5.9296875" bestFit="1" customWidth="1"/>
    <col min="11049" max="11080" width="4.73046875" customWidth="1"/>
    <col min="11298" max="11298" width="3" customWidth="1"/>
    <col min="11299" max="11299" width="13.33203125" customWidth="1"/>
    <col min="11300" max="11300" width="6.86328125" bestFit="1" customWidth="1"/>
    <col min="11301" max="11304" width="5.9296875" bestFit="1" customWidth="1"/>
    <col min="11305" max="11336" width="4.73046875" customWidth="1"/>
    <col min="11554" max="11554" width="3" customWidth="1"/>
    <col min="11555" max="11555" width="13.33203125" customWidth="1"/>
    <col min="11556" max="11556" width="6.86328125" bestFit="1" customWidth="1"/>
    <col min="11557" max="11560" width="5.9296875" bestFit="1" customWidth="1"/>
    <col min="11561" max="11592" width="4.73046875" customWidth="1"/>
    <col min="11810" max="11810" width="3" customWidth="1"/>
    <col min="11811" max="11811" width="13.33203125" customWidth="1"/>
    <col min="11812" max="11812" width="6.86328125" bestFit="1" customWidth="1"/>
    <col min="11813" max="11816" width="5.9296875" bestFit="1" customWidth="1"/>
    <col min="11817" max="11848" width="4.73046875" customWidth="1"/>
    <col min="12066" max="12066" width="3" customWidth="1"/>
    <col min="12067" max="12067" width="13.33203125" customWidth="1"/>
    <col min="12068" max="12068" width="6.86328125" bestFit="1" customWidth="1"/>
    <col min="12069" max="12072" width="5.9296875" bestFit="1" customWidth="1"/>
    <col min="12073" max="12104" width="4.73046875" customWidth="1"/>
    <col min="12322" max="12322" width="3" customWidth="1"/>
    <col min="12323" max="12323" width="13.33203125" customWidth="1"/>
    <col min="12324" max="12324" width="6.86328125" bestFit="1" customWidth="1"/>
    <col min="12325" max="12328" width="5.9296875" bestFit="1" customWidth="1"/>
    <col min="12329" max="12360" width="4.73046875" customWidth="1"/>
    <col min="12578" max="12578" width="3" customWidth="1"/>
    <col min="12579" max="12579" width="13.33203125" customWidth="1"/>
    <col min="12580" max="12580" width="6.86328125" bestFit="1" customWidth="1"/>
    <col min="12581" max="12584" width="5.9296875" bestFit="1" customWidth="1"/>
    <col min="12585" max="12616" width="4.73046875" customWidth="1"/>
    <col min="12834" max="12834" width="3" customWidth="1"/>
    <col min="12835" max="12835" width="13.33203125" customWidth="1"/>
    <col min="12836" max="12836" width="6.86328125" bestFit="1" customWidth="1"/>
    <col min="12837" max="12840" width="5.9296875" bestFit="1" customWidth="1"/>
    <col min="12841" max="12872" width="4.73046875" customWidth="1"/>
    <col min="13090" max="13090" width="3" customWidth="1"/>
    <col min="13091" max="13091" width="13.33203125" customWidth="1"/>
    <col min="13092" max="13092" width="6.86328125" bestFit="1" customWidth="1"/>
    <col min="13093" max="13096" width="5.9296875" bestFit="1" customWidth="1"/>
    <col min="13097" max="13128" width="4.73046875" customWidth="1"/>
    <col min="13346" max="13346" width="3" customWidth="1"/>
    <col min="13347" max="13347" width="13.33203125" customWidth="1"/>
    <col min="13348" max="13348" width="6.86328125" bestFit="1" customWidth="1"/>
    <col min="13349" max="13352" width="5.9296875" bestFit="1" customWidth="1"/>
    <col min="13353" max="13384" width="4.73046875" customWidth="1"/>
    <col min="13602" max="13602" width="3" customWidth="1"/>
    <col min="13603" max="13603" width="13.33203125" customWidth="1"/>
    <col min="13604" max="13604" width="6.86328125" bestFit="1" customWidth="1"/>
    <col min="13605" max="13608" width="5.9296875" bestFit="1" customWidth="1"/>
    <col min="13609" max="13640" width="4.73046875" customWidth="1"/>
    <col min="13858" max="13858" width="3" customWidth="1"/>
    <col min="13859" max="13859" width="13.33203125" customWidth="1"/>
    <col min="13860" max="13860" width="6.86328125" bestFit="1" customWidth="1"/>
    <col min="13861" max="13864" width="5.9296875" bestFit="1" customWidth="1"/>
    <col min="13865" max="13896" width="4.73046875" customWidth="1"/>
    <col min="14114" max="14114" width="3" customWidth="1"/>
    <col min="14115" max="14115" width="13.33203125" customWidth="1"/>
    <col min="14116" max="14116" width="6.86328125" bestFit="1" customWidth="1"/>
    <col min="14117" max="14120" width="5.9296875" bestFit="1" customWidth="1"/>
    <col min="14121" max="14152" width="4.73046875" customWidth="1"/>
    <col min="14370" max="14370" width="3" customWidth="1"/>
    <col min="14371" max="14371" width="13.33203125" customWidth="1"/>
    <col min="14372" max="14372" width="6.86328125" bestFit="1" customWidth="1"/>
    <col min="14373" max="14376" width="5.9296875" bestFit="1" customWidth="1"/>
    <col min="14377" max="14408" width="4.73046875" customWidth="1"/>
    <col min="14626" max="14626" width="3" customWidth="1"/>
    <col min="14627" max="14627" width="13.33203125" customWidth="1"/>
    <col min="14628" max="14628" width="6.86328125" bestFit="1" customWidth="1"/>
    <col min="14629" max="14632" width="5.9296875" bestFit="1" customWidth="1"/>
    <col min="14633" max="14664" width="4.73046875" customWidth="1"/>
    <col min="14882" max="14882" width="3" customWidth="1"/>
    <col min="14883" max="14883" width="13.33203125" customWidth="1"/>
    <col min="14884" max="14884" width="6.86328125" bestFit="1" customWidth="1"/>
    <col min="14885" max="14888" width="5.9296875" bestFit="1" customWidth="1"/>
    <col min="14889" max="14920" width="4.73046875" customWidth="1"/>
    <col min="15138" max="15138" width="3" customWidth="1"/>
    <col min="15139" max="15139" width="13.33203125" customWidth="1"/>
    <col min="15140" max="15140" width="6.86328125" bestFit="1" customWidth="1"/>
    <col min="15141" max="15144" width="5.9296875" bestFit="1" customWidth="1"/>
    <col min="15145" max="15176" width="4.73046875" customWidth="1"/>
    <col min="15394" max="15394" width="3" customWidth="1"/>
    <col min="15395" max="15395" width="13.33203125" customWidth="1"/>
    <col min="15396" max="15396" width="6.86328125" bestFit="1" customWidth="1"/>
    <col min="15397" max="15400" width="5.9296875" bestFit="1" customWidth="1"/>
    <col min="15401" max="15432" width="4.73046875" customWidth="1"/>
    <col min="15650" max="15650" width="3" customWidth="1"/>
    <col min="15651" max="15651" width="13.33203125" customWidth="1"/>
    <col min="15652" max="15652" width="6.86328125" bestFit="1" customWidth="1"/>
    <col min="15653" max="15656" width="5.9296875" bestFit="1" customWidth="1"/>
    <col min="15657" max="15688" width="4.73046875" customWidth="1"/>
    <col min="15906" max="15906" width="3" customWidth="1"/>
    <col min="15907" max="15907" width="13.33203125" customWidth="1"/>
    <col min="15908" max="15908" width="6.86328125" bestFit="1" customWidth="1"/>
    <col min="15909" max="15912" width="5.9296875" bestFit="1" customWidth="1"/>
    <col min="15913" max="15944" width="4.73046875" customWidth="1"/>
    <col min="16162" max="16162" width="3" customWidth="1"/>
    <col min="16163" max="16163" width="13.33203125" customWidth="1"/>
    <col min="16164" max="16164" width="6.86328125" bestFit="1" customWidth="1"/>
    <col min="16165" max="16168" width="5.9296875" bestFit="1" customWidth="1"/>
    <col min="16169" max="16200" width="4.73046875" customWidth="1"/>
  </cols>
  <sheetData>
    <row r="1" spans="2:72" x14ac:dyDescent="0.25">
      <c r="D1" s="160"/>
      <c r="E1" s="160"/>
      <c r="F1" s="160"/>
      <c r="G1" s="161"/>
      <c r="H1" s="161"/>
      <c r="I1" s="161"/>
      <c r="J1" s="162"/>
      <c r="K1" s="162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2"/>
      <c r="AS1" s="162"/>
      <c r="AT1" s="168"/>
      <c r="AU1" s="168"/>
      <c r="AV1" s="168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</row>
    <row r="2" spans="2:72" x14ac:dyDescent="0.25">
      <c r="B2" t="s">
        <v>116</v>
      </c>
      <c r="D2" s="160" t="s">
        <v>117</v>
      </c>
      <c r="E2" s="160" t="s">
        <v>118</v>
      </c>
      <c r="F2" s="160" t="s">
        <v>155</v>
      </c>
      <c r="G2" s="161" t="s">
        <v>117</v>
      </c>
      <c r="H2" s="161" t="s">
        <v>118</v>
      </c>
      <c r="I2" s="161" t="s">
        <v>155</v>
      </c>
      <c r="J2" s="162" t="s">
        <v>119</v>
      </c>
      <c r="K2" s="162" t="s">
        <v>120</v>
      </c>
      <c r="L2" s="160" t="s">
        <v>42</v>
      </c>
      <c r="M2" s="166" t="s">
        <v>150</v>
      </c>
      <c r="N2" s="166" t="s">
        <v>151</v>
      </c>
      <c r="O2" s="166" t="s">
        <v>110</v>
      </c>
      <c r="P2" s="166" t="s">
        <v>111</v>
      </c>
      <c r="Q2" s="166" t="s">
        <v>112</v>
      </c>
      <c r="R2" s="166" t="s">
        <v>114</v>
      </c>
      <c r="S2" s="166" t="s">
        <v>135</v>
      </c>
      <c r="T2" s="166" t="s">
        <v>136</v>
      </c>
      <c r="U2" s="166" t="s">
        <v>137</v>
      </c>
      <c r="V2" s="166" t="s">
        <v>152</v>
      </c>
      <c r="W2" s="166" t="s">
        <v>153</v>
      </c>
      <c r="X2" s="166" t="s">
        <v>88</v>
      </c>
      <c r="Y2" s="166" t="s">
        <v>138</v>
      </c>
      <c r="Z2" s="166" t="s">
        <v>140</v>
      </c>
      <c r="AA2" s="166" t="s">
        <v>126</v>
      </c>
      <c r="AB2" s="166" t="s">
        <v>128</v>
      </c>
      <c r="AC2" s="166" t="s">
        <v>89</v>
      </c>
      <c r="AD2" s="166" t="s">
        <v>130</v>
      </c>
      <c r="AE2" s="166" t="s">
        <v>90</v>
      </c>
      <c r="AF2" s="166" t="s">
        <v>131</v>
      </c>
      <c r="AG2" s="166" t="s">
        <v>67</v>
      </c>
      <c r="AH2" s="166" t="s">
        <v>73</v>
      </c>
      <c r="AI2" s="166" t="s">
        <v>143</v>
      </c>
      <c r="AJ2" s="166" t="s">
        <v>144</v>
      </c>
      <c r="AK2" s="166" t="s">
        <v>145</v>
      </c>
      <c r="AL2" s="166" t="s">
        <v>146</v>
      </c>
      <c r="AM2" s="166" t="s">
        <v>147</v>
      </c>
      <c r="AN2" s="166" t="s">
        <v>148</v>
      </c>
      <c r="AO2" s="166" t="s">
        <v>149</v>
      </c>
      <c r="AP2" s="166" t="s">
        <v>154</v>
      </c>
      <c r="AQ2" s="166" t="s">
        <v>134</v>
      </c>
      <c r="AR2" s="162" t="s">
        <v>121</v>
      </c>
      <c r="AS2" s="162" t="s">
        <v>120</v>
      </c>
      <c r="AT2" s="168" t="s">
        <v>42</v>
      </c>
      <c r="AU2" s="168" t="s">
        <v>106</v>
      </c>
      <c r="AV2" s="168" t="s">
        <v>107</v>
      </c>
      <c r="AW2" s="168" t="s">
        <v>110</v>
      </c>
      <c r="AX2" s="168" t="s">
        <v>111</v>
      </c>
      <c r="AY2" s="168" t="s">
        <v>112</v>
      </c>
      <c r="AZ2" s="168" t="s">
        <v>114</v>
      </c>
      <c r="BA2" s="168" t="s">
        <v>135</v>
      </c>
      <c r="BB2" s="168" t="s">
        <v>136</v>
      </c>
      <c r="BC2" s="168" t="s">
        <v>137</v>
      </c>
      <c r="BD2" s="168" t="s">
        <v>152</v>
      </c>
      <c r="BE2" s="168" t="s">
        <v>153</v>
      </c>
      <c r="BF2" s="168" t="s">
        <v>91</v>
      </c>
      <c r="BG2" s="168" t="s">
        <v>122</v>
      </c>
      <c r="BH2" s="168" t="s">
        <v>124</v>
      </c>
      <c r="BI2" s="168" t="s">
        <v>126</v>
      </c>
      <c r="BJ2" s="168" t="s">
        <v>128</v>
      </c>
      <c r="BK2" s="168" t="s">
        <v>89</v>
      </c>
      <c r="BL2" s="168" t="s">
        <v>130</v>
      </c>
      <c r="BM2" s="168" t="s">
        <v>90</v>
      </c>
      <c r="BN2" s="168" t="s">
        <v>131</v>
      </c>
      <c r="BO2" s="168" t="s">
        <v>66</v>
      </c>
      <c r="BP2" s="168" t="s">
        <v>67</v>
      </c>
      <c r="BQ2" s="168" t="s">
        <v>132</v>
      </c>
      <c r="BR2" s="168" t="s">
        <v>133</v>
      </c>
      <c r="BS2" s="168" t="s">
        <v>154</v>
      </c>
      <c r="BT2" s="168" t="s">
        <v>134</v>
      </c>
    </row>
    <row r="3" spans="2:72" s="165" customFormat="1" x14ac:dyDescent="0.25">
      <c r="B3" s="163">
        <f>IF('申込一覧表(男子)'!D3="",'申込一覧表(女子)'!D3,'申込一覧表(男子)'!D3)</f>
        <v>0</v>
      </c>
      <c r="C3" s="164"/>
      <c r="D3" s="164">
        <f>'申込一覧表(男子)'!R34</f>
        <v>0</v>
      </c>
      <c r="E3" s="164">
        <f>'申込一覧表(男子)'!R35</f>
        <v>0</v>
      </c>
      <c r="F3" s="164">
        <f>'申込一覧表(男子)'!R36</f>
        <v>0</v>
      </c>
      <c r="G3" s="164">
        <f>'申込一覧表(女子)'!R34</f>
        <v>0</v>
      </c>
      <c r="H3" s="164">
        <f>'申込一覧表(女子)'!R35</f>
        <v>0</v>
      </c>
      <c r="I3" s="164">
        <f>'申込一覧表(女子)'!R36</f>
        <v>0</v>
      </c>
      <c r="J3" s="164">
        <f>D3+E3*2+F3*3</f>
        <v>0</v>
      </c>
      <c r="K3" s="167">
        <f>SUM(O3:AQ3)</f>
        <v>0</v>
      </c>
      <c r="L3" s="164">
        <f>'申込一覧表(男子)'!Q34</f>
        <v>0</v>
      </c>
      <c r="M3" s="164">
        <f>'申込一覧表(男子)'!S34</f>
        <v>0</v>
      </c>
      <c r="N3" s="164">
        <f>'申込一覧表(男子)'!T34</f>
        <v>0</v>
      </c>
      <c r="O3" s="167">
        <f>COUNTIF('申込一覧表(男子)'!$I$10:$I$32,O$2)+COUNTIF('申込一覧表(男子)'!$K$10:$K$32,O$2)+COUNTIF('申込一覧表(男子)'!$M$10:$M$32,O$2)</f>
        <v>0</v>
      </c>
      <c r="P3" s="167">
        <f>COUNTIF('申込一覧表(男子)'!$I$10:$I$32,P$2)+COUNTIF('申込一覧表(男子)'!$K$10:$K$32,P$2)+COUNTIF('申込一覧表(男子)'!$M$10:$M$32,P$2)</f>
        <v>0</v>
      </c>
      <c r="Q3" s="167">
        <f>COUNTIF('申込一覧表(男子)'!$I$10:$I$32,Q$2)+COUNTIF('申込一覧表(男子)'!$K$10:$K$32,Q$2)+COUNTIF('申込一覧表(男子)'!$M$10:$M$32,Q$2)</f>
        <v>0</v>
      </c>
      <c r="R3" s="167">
        <f>COUNTIF('申込一覧表(男子)'!$I$10:$I$32,R$2)+COUNTIF('申込一覧表(男子)'!$K$10:$K$32,R$2)+COUNTIF('申込一覧表(男子)'!$M$10:$M$32,R$2)</f>
        <v>0</v>
      </c>
      <c r="S3" s="167">
        <f>COUNTIF('申込一覧表(男子)'!$I$10:$I$32,S$2)+COUNTIF('申込一覧表(男子)'!$K$10:$K$32,S$2)+COUNTIF('申込一覧表(男子)'!$M$10:$M$32,S$2)</f>
        <v>0</v>
      </c>
      <c r="T3" s="167">
        <f>COUNTIF('申込一覧表(男子)'!$I$10:$I$32,T$2)+COUNTIF('申込一覧表(男子)'!$K$10:$K$32,T$2)+COUNTIF('申込一覧表(男子)'!$M$10:$M$32,T$2)</f>
        <v>0</v>
      </c>
      <c r="U3" s="167">
        <f>COUNTIF('申込一覧表(男子)'!$I$10:$I$32,U$2)+COUNTIF('申込一覧表(男子)'!$K$10:$K$32,U$2)+COUNTIF('申込一覧表(男子)'!$M$10:$M$32,U$2)</f>
        <v>0</v>
      </c>
      <c r="V3" s="167">
        <f>COUNTIF('申込一覧表(男子)'!$I$10:$I$32,V$2)+COUNTIF('申込一覧表(男子)'!$K$10:$K$32,V$2)+COUNTIF('申込一覧表(男子)'!$M$10:$M$32,V$2)</f>
        <v>0</v>
      </c>
      <c r="W3" s="167">
        <f>COUNTIF('申込一覧表(男子)'!$I$10:$I$32,W$2)+COUNTIF('申込一覧表(男子)'!$K$10:$K$32,W$2)+COUNTIF('申込一覧表(男子)'!$M$10:$M$32,W$2)</f>
        <v>0</v>
      </c>
      <c r="X3" s="167">
        <f>COUNTIF('申込一覧表(男子)'!$I$10:$I$32,X$2)+COUNTIF('申込一覧表(男子)'!$K$10:$K$32,X$2)+COUNTIF('申込一覧表(男子)'!$M$10:$M$32,X$2)</f>
        <v>0</v>
      </c>
      <c r="Y3" s="167">
        <f>COUNTIF('申込一覧表(男子)'!$I$10:$I$32,Y$2)+COUNTIF('申込一覧表(男子)'!$K$10:$K$32,Y$2)+COUNTIF('申込一覧表(男子)'!$M$10:$M$32,Y$2)</f>
        <v>0</v>
      </c>
      <c r="Z3" s="167">
        <f>COUNTIF('申込一覧表(男子)'!$I$10:$I$32,Z$2)+COUNTIF('申込一覧表(男子)'!$K$10:$K$32,Z$2)+COUNTIF('申込一覧表(男子)'!$M$10:$M$32,Z$2)</f>
        <v>0</v>
      </c>
      <c r="AA3" s="167">
        <f>COUNTIF('申込一覧表(男子)'!$I$10:$I$32,AA$2)+COUNTIF('申込一覧表(男子)'!$K$10:$K$32,AA$2)+COUNTIF('申込一覧表(男子)'!$M$10:$M$32,AA$2)</f>
        <v>0</v>
      </c>
      <c r="AB3" s="167">
        <f>COUNTIF('申込一覧表(男子)'!$I$10:$I$32,AB$2)+COUNTIF('申込一覧表(男子)'!$K$10:$K$32,AB$2)+COUNTIF('申込一覧表(男子)'!$M$10:$M$32,AB$2)</f>
        <v>0</v>
      </c>
      <c r="AC3" s="167">
        <f>COUNTIF('申込一覧表(男子)'!$I$10:$I$32,AC$2)+COUNTIF('申込一覧表(男子)'!$K$10:$K$32,AC$2)+COUNTIF('申込一覧表(男子)'!$M$10:$M$32,AC$2)</f>
        <v>0</v>
      </c>
      <c r="AD3" s="167">
        <f>COUNTIF('申込一覧表(男子)'!$I$10:$I$32,AD$2)+COUNTIF('申込一覧表(男子)'!$K$10:$K$32,AD$2)+COUNTIF('申込一覧表(男子)'!$M$10:$M$32,AD$2)</f>
        <v>0</v>
      </c>
      <c r="AE3" s="167">
        <f>COUNTIF('申込一覧表(男子)'!$I$10:$I$32,AE$2)+COUNTIF('申込一覧表(男子)'!$K$10:$K$32,AE$2)+COUNTIF('申込一覧表(男子)'!$M$10:$M$32,AE$2)</f>
        <v>0</v>
      </c>
      <c r="AF3" s="167">
        <f>COUNTIF('申込一覧表(男子)'!$I$10:$I$32,AF$2)+COUNTIF('申込一覧表(男子)'!$K$10:$K$32,AF$2)+COUNTIF('申込一覧表(男子)'!$M$10:$M$32,AF$2)</f>
        <v>0</v>
      </c>
      <c r="AG3" s="167">
        <f>COUNTIF('申込一覧表(男子)'!$I$10:$I$32,AG$2)+COUNTIF('申込一覧表(男子)'!$K$10:$K$32,AG$2)+COUNTIF('申込一覧表(男子)'!$M$10:$M$32,AG$2)</f>
        <v>0</v>
      </c>
      <c r="AH3" s="167">
        <f>COUNTIF('申込一覧表(男子)'!$I$10:$I$32,AH$2)+COUNTIF('申込一覧表(男子)'!$K$10:$K$32,AH$2)+COUNTIF('申込一覧表(男子)'!$M$10:$M$32,AH$2)</f>
        <v>0</v>
      </c>
      <c r="AI3" s="167">
        <f>COUNTIF('申込一覧表(男子)'!$I$10:$I$32,AI$2)+COUNTIF('申込一覧表(男子)'!$K$10:$K$32,AI$2)+COUNTIF('申込一覧表(男子)'!$M$10:$M$32,AI$2)</f>
        <v>0</v>
      </c>
      <c r="AJ3" s="167">
        <f>COUNTIF('申込一覧表(男子)'!$I$10:$I$32,AJ$2)+COUNTIF('申込一覧表(男子)'!$K$10:$K$32,AJ$2)+COUNTIF('申込一覧表(男子)'!$M$10:$M$32,AJ$2)</f>
        <v>0</v>
      </c>
      <c r="AK3" s="167">
        <f>COUNTIF('申込一覧表(男子)'!$I$10:$I$32,AK$2)+COUNTIF('申込一覧表(男子)'!$K$10:$K$32,AK$2)+COUNTIF('申込一覧表(男子)'!$M$10:$M$32,AK$2)</f>
        <v>0</v>
      </c>
      <c r="AL3" s="167">
        <f>COUNTIF('申込一覧表(男子)'!$I$10:$I$32,AL$2)+COUNTIF('申込一覧表(男子)'!$K$10:$K$32,AL$2)+COUNTIF('申込一覧表(男子)'!$M$10:$M$32,AL$2)</f>
        <v>0</v>
      </c>
      <c r="AM3" s="167">
        <f>COUNTIF('申込一覧表(男子)'!$I$10:$I$32,AM$2)+COUNTIF('申込一覧表(男子)'!$K$10:$K$32,AM$2)+COUNTIF('申込一覧表(男子)'!$M$10:$M$32,AM$2)</f>
        <v>0</v>
      </c>
      <c r="AN3" s="167">
        <f>COUNTIF('申込一覧表(男子)'!$I$10:$I$32,AN$2)+COUNTIF('申込一覧表(男子)'!$K$10:$K$32,AN$2)+COUNTIF('申込一覧表(男子)'!$M$10:$M$32,AN$2)</f>
        <v>0</v>
      </c>
      <c r="AO3" s="167">
        <f>COUNTIF('申込一覧表(男子)'!$I$10:$I$32,AO$2)+COUNTIF('申込一覧表(男子)'!$K$10:$K$32,AO$2)+COUNTIF('申込一覧表(男子)'!$M$10:$M$32,AO$2)</f>
        <v>0</v>
      </c>
      <c r="AP3" s="167">
        <f>COUNTIF('申込一覧表(男子)'!$I$10:$I$32,AP$2)+COUNTIF('申込一覧表(男子)'!$K$10:$K$32,AP$2)+COUNTIF('申込一覧表(男子)'!$M$10:$M$32,AP$2)</f>
        <v>0</v>
      </c>
      <c r="AQ3" s="167">
        <f>COUNTIF('申込一覧表(男子)'!$I$10:$I$32,AQ$2)+COUNTIF('申込一覧表(男子)'!$K$10:$K$32,AQ$2)+COUNTIF('申込一覧表(男子)'!$M$10:$M$32,AQ$2)</f>
        <v>0</v>
      </c>
      <c r="AR3" s="164">
        <f>G3+H3*2+I3*3</f>
        <v>0</v>
      </c>
      <c r="AS3" s="167">
        <f>SUM(AW3:BT3)</f>
        <v>0</v>
      </c>
      <c r="AT3" s="164">
        <f>'申込一覧表(女子)'!Q34</f>
        <v>0</v>
      </c>
      <c r="AU3" s="164">
        <f>'申込一覧表(女子)'!S34</f>
        <v>0</v>
      </c>
      <c r="AV3" s="164">
        <f>'申込一覧表(女子)'!T34</f>
        <v>0</v>
      </c>
      <c r="AW3" s="167">
        <f>COUNTIF('申込一覧表(女子)'!$I$10:$I$32,AW$2)+COUNTIF('申込一覧表(女子)'!$K$10:$K$32,AW$2)+COUNTIF('申込一覧表(女子)'!$M$10:$M$32,AW$2)</f>
        <v>0</v>
      </c>
      <c r="AX3" s="167">
        <f>COUNTIF('申込一覧表(女子)'!$I$10:$I$32,AX$2)+COUNTIF('申込一覧表(女子)'!$K$10:$K$32,AX$2)+COUNTIF('申込一覧表(女子)'!$M$10:$M$32,AX$2)</f>
        <v>0</v>
      </c>
      <c r="AY3" s="167">
        <f>COUNTIF('申込一覧表(女子)'!$I$10:$I$32,AY$2)+COUNTIF('申込一覧表(女子)'!$K$10:$K$32,AY$2)+COUNTIF('申込一覧表(女子)'!$M$10:$M$32,AY$2)</f>
        <v>0</v>
      </c>
      <c r="AZ3" s="167">
        <f>COUNTIF('申込一覧表(女子)'!$I$10:$I$32,AZ$2)+COUNTIF('申込一覧表(女子)'!$K$10:$K$32,AZ$2)+COUNTIF('申込一覧表(女子)'!$M$10:$M$32,AZ$2)</f>
        <v>0</v>
      </c>
      <c r="BA3" s="167">
        <f>COUNTIF('申込一覧表(女子)'!$I$10:$I$32,BA$2)+COUNTIF('申込一覧表(女子)'!$K$10:$K$32,BA$2)+COUNTIF('申込一覧表(女子)'!$M$10:$M$32,BA$2)</f>
        <v>0</v>
      </c>
      <c r="BB3" s="167">
        <f>COUNTIF('申込一覧表(女子)'!$I$10:$I$32,BB$2)+COUNTIF('申込一覧表(女子)'!$K$10:$K$32,BB$2)+COUNTIF('申込一覧表(女子)'!$M$10:$M$32,BB$2)</f>
        <v>0</v>
      </c>
      <c r="BC3" s="167">
        <f>COUNTIF('申込一覧表(女子)'!$I$10:$I$32,BC$2)+COUNTIF('申込一覧表(女子)'!$K$10:$K$32,BC$2)+COUNTIF('申込一覧表(女子)'!$M$10:$M$32,BC$2)</f>
        <v>0</v>
      </c>
      <c r="BD3" s="167">
        <f>COUNTIF('申込一覧表(女子)'!$I$10:$I$32,BD$2)+COUNTIF('申込一覧表(女子)'!$K$10:$K$32,BD$2)+COUNTIF('申込一覧表(女子)'!$M$10:$M$32,BD$2)</f>
        <v>0</v>
      </c>
      <c r="BE3" s="167">
        <f>COUNTIF('申込一覧表(女子)'!$I$10:$I$32,BE$2)+COUNTIF('申込一覧表(女子)'!$K$10:$K$32,BE$2)+COUNTIF('申込一覧表(女子)'!$M$10:$M$32,BE$2)</f>
        <v>0</v>
      </c>
      <c r="BF3" s="167">
        <f>COUNTIF('申込一覧表(女子)'!$I$10:$I$32,BF$2)+COUNTIF('申込一覧表(女子)'!$K$10:$K$32,BF$2)+COUNTIF('申込一覧表(女子)'!$M$10:$M$32,BF$2)</f>
        <v>0</v>
      </c>
      <c r="BG3" s="167">
        <f>COUNTIF('申込一覧表(女子)'!$I$10:$I$32,BG$2)+COUNTIF('申込一覧表(女子)'!$K$10:$K$32,BG$2)+COUNTIF('申込一覧表(女子)'!$M$10:$M$32,BG$2)</f>
        <v>0</v>
      </c>
      <c r="BH3" s="167">
        <f>COUNTIF('申込一覧表(女子)'!$I$10:$I$32,BH$2)+COUNTIF('申込一覧表(女子)'!$K$10:$K$32,BH$2)+COUNTIF('申込一覧表(女子)'!$M$10:$M$32,BH$2)</f>
        <v>0</v>
      </c>
      <c r="BI3" s="167">
        <f>COUNTIF('申込一覧表(女子)'!$I$10:$I$32,BI$2)+COUNTIF('申込一覧表(女子)'!$K$10:$K$32,BI$2)+COUNTIF('申込一覧表(女子)'!$M$10:$M$32,BI$2)</f>
        <v>0</v>
      </c>
      <c r="BJ3" s="167">
        <f>COUNTIF('申込一覧表(女子)'!$I$10:$I$32,BJ$2)+COUNTIF('申込一覧表(女子)'!$K$10:$K$32,BJ$2)+COUNTIF('申込一覧表(女子)'!$M$10:$M$32,BJ$2)</f>
        <v>0</v>
      </c>
      <c r="BK3" s="167">
        <f>COUNTIF('申込一覧表(女子)'!$I$10:$I$32,BK$2)+COUNTIF('申込一覧表(女子)'!$K$10:$K$32,BK$2)+COUNTIF('申込一覧表(女子)'!$M$10:$M$32,BK$2)</f>
        <v>0</v>
      </c>
      <c r="BL3" s="167">
        <f>COUNTIF('申込一覧表(女子)'!$I$10:$I$32,BL$2)+COUNTIF('申込一覧表(女子)'!$K$10:$K$32,BL$2)+COUNTIF('申込一覧表(女子)'!$M$10:$M$32,BL$2)</f>
        <v>0</v>
      </c>
      <c r="BM3" s="167">
        <f>COUNTIF('申込一覧表(女子)'!$I$10:$I$32,BM$2)+COUNTIF('申込一覧表(女子)'!$K$10:$K$32,BM$2)+COUNTIF('申込一覧表(女子)'!$M$10:$M$32,BM$2)</f>
        <v>0</v>
      </c>
      <c r="BN3" s="167">
        <f>COUNTIF('申込一覧表(女子)'!$I$10:$I$32,BN$2)+COUNTIF('申込一覧表(女子)'!$K$10:$K$32,BN$2)+COUNTIF('申込一覧表(女子)'!$M$10:$M$32,BN$2)</f>
        <v>0</v>
      </c>
      <c r="BO3" s="167">
        <f>COUNTIF('申込一覧表(女子)'!$I$10:$I$32,BO$2)+COUNTIF('申込一覧表(女子)'!$K$10:$K$32,BO$2)+COUNTIF('申込一覧表(女子)'!$M$10:$M$32,BO$2)</f>
        <v>0</v>
      </c>
      <c r="BP3" s="167">
        <f>COUNTIF('申込一覧表(女子)'!$I$10:$I$32,BP$2)+COUNTIF('申込一覧表(女子)'!$K$10:$K$32,BP$2)+COUNTIF('申込一覧表(女子)'!$M$10:$M$32,BP$2)</f>
        <v>0</v>
      </c>
      <c r="BQ3" s="167">
        <f>COUNTIF('申込一覧表(女子)'!$I$10:$I$32,BQ$2)+COUNTIF('申込一覧表(女子)'!$K$10:$K$32,BQ$2)+COUNTIF('申込一覧表(女子)'!$M$10:$M$32,BQ$2)</f>
        <v>0</v>
      </c>
      <c r="BR3" s="167">
        <f>COUNTIF('申込一覧表(女子)'!$I$10:$I$32,BR$2)+COUNTIF('申込一覧表(女子)'!$K$10:$K$32,BR$2)+COUNTIF('申込一覧表(女子)'!$M$10:$M$32,BR$2)</f>
        <v>0</v>
      </c>
      <c r="BS3" s="167">
        <f>COUNTIF('申込一覧表(女子)'!$I$10:$I$32,BS$2)+COUNTIF('申込一覧表(女子)'!$K$10:$K$32,BS$2)+COUNTIF('申込一覧表(女子)'!$M$10:$M$32,BS$2)</f>
        <v>0</v>
      </c>
      <c r="BT3" s="167">
        <f>COUNTIF('申込一覧表(女子)'!$I$10:$I$32,BT$2)+COUNTIF('申込一覧表(女子)'!$K$10:$K$32,BT$2)+COUNTIF('申込一覧表(女子)'!$M$10:$M$32,BT$2)</f>
        <v>0</v>
      </c>
    </row>
  </sheetData>
  <phoneticPr fontId="2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Button 1">
              <controlPr defaultSize="0" print="0" autoFill="0" autoPict="0" macro="[1]!Macro1">
                <anchor moveWithCells="1" sizeWithCells="1">
                  <from>
                    <xdr:col>1</xdr:col>
                    <xdr:colOff>423863</xdr:colOff>
                    <xdr:row>4</xdr:row>
                    <xdr:rowOff>109538</xdr:rowOff>
                  </from>
                  <to>
                    <xdr:col>4</xdr:col>
                    <xdr:colOff>28575</xdr:colOff>
                    <xdr:row>9</xdr:row>
                    <xdr:rowOff>128588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申込一覧表(男子)</vt:lpstr>
      <vt:lpstr>申込一覧表(女子)</vt:lpstr>
      <vt:lpstr>集計男</vt:lpstr>
      <vt:lpstr>集計女</vt:lpstr>
      <vt:lpstr>集計</vt:lpstr>
      <vt:lpstr>'申込一覧表(女子)'!Print_Area</vt:lpstr>
      <vt:lpstr>'申込一覧表(男子)'!Print_Area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圭司</dc:creator>
  <cp:lastModifiedBy>TORU BANSHO</cp:lastModifiedBy>
  <cp:lastPrinted>2021-07-12T17:26:27Z</cp:lastPrinted>
  <dcterms:created xsi:type="dcterms:W3CDTF">2002-05-11T15:07:48Z</dcterms:created>
  <dcterms:modified xsi:type="dcterms:W3CDTF">2021-07-14T01:11:03Z</dcterms:modified>
</cp:coreProperties>
</file>